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firstSheet="5" activeTab="5"/>
  </bookViews>
  <sheets>
    <sheet name="Zał.1" sheetId="1" r:id="rId1"/>
    <sheet name="Zał.2" sheetId="2" r:id="rId2"/>
    <sheet name="Zał.3" sheetId="3" r:id="rId3"/>
    <sheet name="Zał.4" sheetId="4" r:id="rId4"/>
    <sheet name="Zał.5" sheetId="5" r:id="rId5"/>
    <sheet name="Zał.6" sheetId="6" r:id="rId6"/>
    <sheet name="Zał.6a" sheetId="7" r:id="rId7"/>
    <sheet name="Zał.7" sheetId="8" r:id="rId8"/>
    <sheet name="Zał.7a" sheetId="9" r:id="rId9"/>
    <sheet name="Zał.8" sheetId="10" r:id="rId10"/>
    <sheet name="Zał.9" sheetId="11" r:id="rId11"/>
    <sheet name="Zał.10" sheetId="12" r:id="rId12"/>
    <sheet name="Zał.11" sheetId="13" r:id="rId13"/>
    <sheet name="Zał.12" sheetId="14" r:id="rId14"/>
    <sheet name="Zał.13" sheetId="15" r:id="rId15"/>
    <sheet name="prognoza długu" sheetId="16" r:id="rId16"/>
  </sheets>
  <definedNames/>
  <calcPr fullCalcOnLoad="1"/>
</workbook>
</file>

<file path=xl/sharedStrings.xml><?xml version="1.0" encoding="utf-8"?>
<sst xmlns="http://schemas.openxmlformats.org/spreadsheetml/2006/main" count="1694" uniqueCount="697">
  <si>
    <t>projekt</t>
  </si>
  <si>
    <t>Załącznik Nr 1</t>
  </si>
  <si>
    <t>Rady Miejskiej w Czechowicach-Dziedzicach</t>
  </si>
  <si>
    <t>DOCHODY BUDŻETU WG DZIAŁÓW I ŹRÓDEŁ POCHODZENIA</t>
  </si>
  <si>
    <t>Lp.</t>
  </si>
  <si>
    <t>Wyszczególnienie</t>
  </si>
  <si>
    <t>Plan budżetu wg uchwały Nr VI/37/07 z 27.02.2007r.</t>
  </si>
  <si>
    <t xml:space="preserve">Plan po zmianach </t>
  </si>
  <si>
    <t>%
(5:4)</t>
  </si>
  <si>
    <t xml:space="preserve">1. </t>
  </si>
  <si>
    <t>Dział 010 Rolnictwo i łowiectwo</t>
  </si>
  <si>
    <t>w tym:</t>
  </si>
  <si>
    <t>- dochody bieżące</t>
  </si>
  <si>
    <t>wpłaty celowe</t>
  </si>
  <si>
    <t>dotacja celowa z Wojewódzkiego Funduszu Ochrony Środowiska i Gospodarki Wodnej</t>
  </si>
  <si>
    <t>dotacja na zadania zlecone</t>
  </si>
  <si>
    <t>2.</t>
  </si>
  <si>
    <t>Dział 600 Transport i łączność</t>
  </si>
  <si>
    <t>dotacje na zadania realizowane na podstawie porozumień</t>
  </si>
  <si>
    <t>3.</t>
  </si>
  <si>
    <t>Dział 700 Gospodarka mieszkaniowa</t>
  </si>
  <si>
    <t>dochody z tytułu czynszów od lokali</t>
  </si>
  <si>
    <t>pozostałe dochody AZK</t>
  </si>
  <si>
    <t>dochody z tytułu wieczystego użytkowania</t>
  </si>
  <si>
    <t>dochody z tytułu dzierżawy</t>
  </si>
  <si>
    <t>odsetki</t>
  </si>
  <si>
    <t>- dochody majątkowe</t>
  </si>
  <si>
    <t>sprzedaż mienia komunalnego</t>
  </si>
  <si>
    <t>4.</t>
  </si>
  <si>
    <t>Dział 710 Działalność usługowa</t>
  </si>
  <si>
    <t>dotacja na zadania realizowane na podstawie porozumień</t>
  </si>
  <si>
    <t>dochody z usług na placu targowym</t>
  </si>
  <si>
    <t>dochody z cmentarza</t>
  </si>
  <si>
    <t>5.</t>
  </si>
  <si>
    <t>Dział 750 Administracja publiczna</t>
  </si>
  <si>
    <t>odsetki bankowe</t>
  </si>
  <si>
    <t>prowizje</t>
  </si>
  <si>
    <t>5% dochodów związanych z realizacją zadań z zakresu administracji rządowej</t>
  </si>
  <si>
    <t>6.</t>
  </si>
  <si>
    <t>Dział 751 Urzędy naczelnych organów władzy państwowej, kontroli i ochrony prawa oraz sądownictwa</t>
  </si>
  <si>
    <t>dotacje na zadania zlecone</t>
  </si>
  <si>
    <t>7.</t>
  </si>
  <si>
    <t>Dział 754 Bezpieczeństwo publiczne i ochrona przeciwpożarowa</t>
  </si>
  <si>
    <t>mandaty</t>
  </si>
  <si>
    <t>8.</t>
  </si>
  <si>
    <t>Dział 756 Dochody od osób prawnych, od osób fizycznych i od innych jednostek nieposiadających osobowości prawnej oraz wydatki związane z ich poborem</t>
  </si>
  <si>
    <t>karta podatkowa</t>
  </si>
  <si>
    <t>podatek rolny</t>
  </si>
  <si>
    <t>podatek leśny</t>
  </si>
  <si>
    <t>podatek od nieruchomości</t>
  </si>
  <si>
    <t>w tym: zaległości</t>
  </si>
  <si>
    <t>podatek od środków transportowych</t>
  </si>
  <si>
    <t>opłata od posiadania psów</t>
  </si>
  <si>
    <t>podatek od spadków i darowizn</t>
  </si>
  <si>
    <t>podatek od czynności cywilnoprawnych</t>
  </si>
  <si>
    <t>opłata targowa</t>
  </si>
  <si>
    <t>opłaty administracyjne</t>
  </si>
  <si>
    <t>odsetki od nieterminowych wpłat</t>
  </si>
  <si>
    <t>opłata skarbowa</t>
  </si>
  <si>
    <t>dochody z tyt. opłat za zajęcie pasa drogowego</t>
  </si>
  <si>
    <t>wpłaty z tytułu koncesji alkoholowych</t>
  </si>
  <si>
    <t>rekompensata utraconych dochodów z tyt. zwolnień określonych w ustawie o rehabilitacji zawodowej</t>
  </si>
  <si>
    <t>podatek dochodowy od osób fizycznych</t>
  </si>
  <si>
    <t>podatek dochodowy od osób prawnych</t>
  </si>
  <si>
    <t>9.</t>
  </si>
  <si>
    <t>Dział 758 Różne rozliczenia</t>
  </si>
  <si>
    <t>część oświatowa subwencji ogólnej</t>
  </si>
  <si>
    <t>część równoważąca subwencji ogólnej</t>
  </si>
  <si>
    <t>10.</t>
  </si>
  <si>
    <t>Dział 801 Oświata i wychowanie</t>
  </si>
  <si>
    <t>dochody szkół podstawowych</t>
  </si>
  <si>
    <t>odpłatność - opłata stała</t>
  </si>
  <si>
    <t>dochody przedszkoli</t>
  </si>
  <si>
    <t>wpływy z usług - przedszkola</t>
  </si>
  <si>
    <t>dochody gimnazjum</t>
  </si>
  <si>
    <t>dochody ZOPO</t>
  </si>
  <si>
    <t>wpływy z usług (stołówki szkolne)</t>
  </si>
  <si>
    <t>pozostałe dochody</t>
  </si>
  <si>
    <t>dotacje na zadania własne</t>
  </si>
  <si>
    <t>11.</t>
  </si>
  <si>
    <t>Dział 851 Ochrona zdrowia</t>
  </si>
  <si>
    <t>12.</t>
  </si>
  <si>
    <t>Dział 852 Pomoc społeczna</t>
  </si>
  <si>
    <t>dochody DPS "Złota Jesień"</t>
  </si>
  <si>
    <t>dochody Ośrodka Dziennego Pobytu</t>
  </si>
  <si>
    <t>odpłatność z tyt. usług opiekuńczych</t>
  </si>
  <si>
    <t>dotacja na zadania własne</t>
  </si>
  <si>
    <t>wpływy ze zwrotów dotacji wykorzystanych niezgodnie z przeznaczeniem lub pobranych w nadmiernej wysokości</t>
  </si>
  <si>
    <t>13.</t>
  </si>
  <si>
    <t>Dział 854 Edukacyjna opieka wychowawcza</t>
  </si>
  <si>
    <t>wpływy z usług (świetlice szkolne)</t>
  </si>
  <si>
    <t>dotacja celowa na "Zielone szkoły"</t>
  </si>
  <si>
    <t>14.</t>
  </si>
  <si>
    <t>Dział 900 Gospodarka komunalna i ochrona środowiska</t>
  </si>
  <si>
    <t>wynajem kontenera</t>
  </si>
  <si>
    <t>szalety miejskie</t>
  </si>
  <si>
    <t>dotacja celowa z Powiatowego Funduszu Ochrony Środowiska i Gospodarki Wodnej</t>
  </si>
  <si>
    <t>15.</t>
  </si>
  <si>
    <t>Dział 921 Kultura i ochrona dziedzictwa narodowego</t>
  </si>
  <si>
    <t>wpływy z usług</t>
  </si>
  <si>
    <t>dotacja celowa na zadania bieżące realizowane na podstawie porozumień między jednostkami samorządu terytorialnego</t>
  </si>
  <si>
    <t>16.</t>
  </si>
  <si>
    <t>Dział 926 Kultura fizyczna i sport</t>
  </si>
  <si>
    <t>dochody MOSiR</t>
  </si>
  <si>
    <t>dotacja celowa na zadanie majątkowe</t>
  </si>
  <si>
    <t>OGÓŁEM :</t>
  </si>
  <si>
    <t>Przewodniczący Rady Miejskiej</t>
  </si>
  <si>
    <t>mgr Marek Kwaśny</t>
  </si>
  <si>
    <t>Załącznik Nr 2</t>
  </si>
  <si>
    <t>WYDATKI BUDŻETU WG DZIAŁÓW</t>
  </si>
  <si>
    <t>Plan budżetu wg uchwały Nr VI/37/07 z dnia 27.02.2007r.</t>
  </si>
  <si>
    <t>1.</t>
  </si>
  <si>
    <t>Rozdz.01020 Postęp biologiczny w produkcji zwierzęcej</t>
  </si>
  <si>
    <t>a/</t>
  </si>
  <si>
    <t>wydatki bieżące</t>
  </si>
  <si>
    <t>dotacje do organizacji pozarządowych</t>
  </si>
  <si>
    <t>Rozdz. 01030 Izby rolnicze</t>
  </si>
  <si>
    <t>dotacje</t>
  </si>
  <si>
    <t>Rozdz. 01095 Pozostała działalność</t>
  </si>
  <si>
    <t>Rozdz. 60004 Lokalny transport zbiorowy</t>
  </si>
  <si>
    <t>dotacja przedmiotowa do zakładu budżetowego PKM</t>
  </si>
  <si>
    <t>b/</t>
  </si>
  <si>
    <t>wydatki majątkowe</t>
  </si>
  <si>
    <t xml:space="preserve">dotacja celowa z budżetu na finansowanie zakupu inwestycyjnego zakładu budżetowego PKM </t>
  </si>
  <si>
    <t>Rozdz. 60014 Drogi publiczne powiatowe</t>
  </si>
  <si>
    <t>- dotacja</t>
  </si>
  <si>
    <t>jednostki pomocnicze</t>
  </si>
  <si>
    <t>Rozdz. 60016 Drogi publiczne gminne</t>
  </si>
  <si>
    <t>-wynagrodzenia i składki naliczone od wynagrodzeń</t>
  </si>
  <si>
    <t xml:space="preserve">Rozdz.60095 Pozostała działalność </t>
  </si>
  <si>
    <t xml:space="preserve">a/ </t>
  </si>
  <si>
    <t>Rozdz. 70004 Różne jednostki obsługi gospodarki mieszkaniowej</t>
  </si>
  <si>
    <t>- wynagrodzenia i składki naliczone od wynagrodzeń</t>
  </si>
  <si>
    <t>Rozdz. 71004 Plany zagospodarowania przestrzennego</t>
  </si>
  <si>
    <t>Rozdz. 71013 Prace geodezyjne i kartograficzne (nieinwestycyjne)</t>
  </si>
  <si>
    <t>Rozdz.71014 Opracowania geodezyjne i kartograficzne</t>
  </si>
  <si>
    <t>Rozdz.71035 Cmentarze</t>
  </si>
  <si>
    <t>Rozdz.75011 Urzędy wojewódzkie</t>
  </si>
  <si>
    <t>Rozdz.75020 Starostwa powiatowe</t>
  </si>
  <si>
    <t>Rozdz.75022 Rady gmin (miast i miast na prawach powiatu)</t>
  </si>
  <si>
    <t>Rozdz.75023 Urzędy gmin (miast i miast na prawach powiatu)</t>
  </si>
  <si>
    <t>Rozdz.75075 Promocja jednostek samorządu terytorialnego</t>
  </si>
  <si>
    <t>Rozdz.75095 Pozostała działalność</t>
  </si>
  <si>
    <t>Rozdz.75101 Urzędy naczelnych organów władzy państwowej, kontroli i ochrony prawa</t>
  </si>
  <si>
    <t>Rozdz.75108 Wybory do Sejmu i Senatu</t>
  </si>
  <si>
    <t>Rozdz.75109 Wybory do rad gmin, rad powiatów i sejmików województw, wybory wójtów, burmistrzów i prezydentów miast oraz referenda gminne, powiatowe i wojewódzkie</t>
  </si>
  <si>
    <t>Rozdz.75404 Komendy wojewódzkie Policji</t>
  </si>
  <si>
    <t xml:space="preserve">b/ </t>
  </si>
  <si>
    <t>dotacja</t>
  </si>
  <si>
    <t>Rozdz.75412 Ochotnicze straże pożarne</t>
  </si>
  <si>
    <t>- jednostki pomocnicze</t>
  </si>
  <si>
    <t>Rozdz.75414 Obrona cywilna</t>
  </si>
  <si>
    <t>Rozdz.75416 Straż Miejska</t>
  </si>
  <si>
    <t>Rozdz.75478 Usuwanie skutków klęsk żywiołowych</t>
  </si>
  <si>
    <t>Rozdz.75495 Pozostała dzialalność</t>
  </si>
  <si>
    <t>Rozdz.75647 Pobór podatków, opłat i niepodatkowych należności budżetowych</t>
  </si>
  <si>
    <t>wynagrodzenia i składki naliczone od wynagrodzeń</t>
  </si>
  <si>
    <t>Dział 757 Obsługa długu publicznego</t>
  </si>
  <si>
    <t>Rozdz.75702 Obsługa papierów wartościowych, kredytów i pożyczek jednostek samorządu terytorialnego</t>
  </si>
  <si>
    <t>Rozdz.75818 Rezerwy ogólne i celowe</t>
  </si>
  <si>
    <t>- rezerwa ogólna</t>
  </si>
  <si>
    <t>- rezerwa celowa na usuwanie skutków klęsk żywiołowych</t>
  </si>
  <si>
    <t>- rezerwa celowa na regulacje płacowe</t>
  </si>
  <si>
    <t>- rezerwa celowa na realizację zadań własnych z zakresu zarządzania kryzysowego</t>
  </si>
  <si>
    <t>Rozdz.80101 Szkoły podstawowe</t>
  </si>
  <si>
    <t>Rozdz.80103 Oddziały przedszkolne w szkołach podstawowych</t>
  </si>
  <si>
    <t>Rozdz.80104 Przedszkola</t>
  </si>
  <si>
    <t>-jednostki pomocnicze</t>
  </si>
  <si>
    <t>Rozdz.80110 Gimnazja</t>
  </si>
  <si>
    <t>Rozdz.80113 Dowożenie uczniów do szkół</t>
  </si>
  <si>
    <t>Rozdz.80114 Zespoły obsługi ekonomiczno-administracyjnej szkół</t>
  </si>
  <si>
    <t>Rozdz.80123 Licea profilowane</t>
  </si>
  <si>
    <t>Rozdz.80146 Dokształcanie i doskonalenie nauczycieli</t>
  </si>
  <si>
    <t>Rozdz.80148 Stołówki szkolne</t>
  </si>
  <si>
    <t xml:space="preserve">w tym: </t>
  </si>
  <si>
    <t>Rozdz.80195 Pozostała działalność</t>
  </si>
  <si>
    <t>-dotacje dla organizacji pozarządowych</t>
  </si>
  <si>
    <t>Rozdz.85111 Szpitale ogólne</t>
  </si>
  <si>
    <t>Rozdz.85153 Zwalczanie narkomanii</t>
  </si>
  <si>
    <t xml:space="preserve">dotacja </t>
  </si>
  <si>
    <t>Rozdz.85154 Przeciwdziałanie alkoholizmowi</t>
  </si>
  <si>
    <t>Rozdz.85195 Pozostała działalność</t>
  </si>
  <si>
    <t>Rozdz.85202 Domy pomocy społecznej</t>
  </si>
  <si>
    <t>Rozdz.85203 Ośrodki wsparcia</t>
  </si>
  <si>
    <t>Rozdz.85212 Świadczenia rodzinne, zaliczka alimentacyjna oraz składki na ubezpieczenia emerytalne i rentowe z ubezpieczenia społecznego</t>
  </si>
  <si>
    <t>- zwroty dotacji wykorzystanych niezgodnie z przeznaczeniem lub pobranych w nadmiernej wysokości</t>
  </si>
  <si>
    <t>Rozdz.85213 Składki na ubezpieczenie zdrowotne opłacane za osoby pobierające niektóre świadczenia z pomocy społecznej oraz niektóre świadczenia rodzinne</t>
  </si>
  <si>
    <t>Rozdz.85214 Zasiłki i pomoc w naturze oraz składki na ubezpieczenia emerytalne i rentowe</t>
  </si>
  <si>
    <t>Rozdz.85215 Dodatki mieszkaniowe</t>
  </si>
  <si>
    <t>Rozdz.85219 Ośrodki pomocy społecznej</t>
  </si>
  <si>
    <t>Rozdz.85228 Usługi opiekuńcze i specjalistyczne usługi opiekuńcze</t>
  </si>
  <si>
    <t>Rozdz.85295 Pozostała działalność</t>
  </si>
  <si>
    <t>dotacje dla organizacji pozarządowych</t>
  </si>
  <si>
    <t>Rozdz.85401 Świetlice szkolne</t>
  </si>
  <si>
    <t>Rozdz.85412 Kolonie i obozy oraz inne formy wypoczynku dzieci i młodzieży szkolnej, a także szkolenia młodzieży</t>
  </si>
  <si>
    <t>Rozdz.85415 Pomoc materialna dla uczniów</t>
  </si>
  <si>
    <t xml:space="preserve">                                                                                            </t>
  </si>
  <si>
    <t>Rozdz.85418 Przeciwdziałanie i ograniczanie skutków patologii społecznej</t>
  </si>
  <si>
    <t>Rozdz.85446 Dokształcanie i doskonalenie nauczycieli</t>
  </si>
  <si>
    <t>Rozdz.90001 Gospodarka ściekowa i ochrona wód</t>
  </si>
  <si>
    <t>Rozdz.90002 Gospodarka odpadami</t>
  </si>
  <si>
    <t>Rozdz.90003 Oczyszczanie miast i wsi</t>
  </si>
  <si>
    <t>Rozdz.90004 Utrzymanie zieleni w miastach i gminach</t>
  </si>
  <si>
    <t>Rozdz.90005 Ochrona powietrza atmosferycznego i klimatu</t>
  </si>
  <si>
    <t xml:space="preserve">- dotacja </t>
  </si>
  <si>
    <t>Rozdz.90015 Oświetlenie ulic, placów i dróg</t>
  </si>
  <si>
    <t>Rozdz.90095 Pozostała działalność</t>
  </si>
  <si>
    <t>Rozdz.92105 Pozostałe zadania w zakresie kultury</t>
  </si>
  <si>
    <t>Rozdz.92109 Domy i ośrodki kultury, świetlice i kluby</t>
  </si>
  <si>
    <t>- dotacja celowa z budżetu na finansowanie zakupów inwestycyjnych dla instytucji kultury</t>
  </si>
  <si>
    <t>Rozdz.92116 Biblioteki</t>
  </si>
  <si>
    <t>Rozdz.92195 Pozostała działalność</t>
  </si>
  <si>
    <t>17.</t>
  </si>
  <si>
    <t>Rozdz.92604 Instytucje kultury fizycznej</t>
  </si>
  <si>
    <t>Rozdz.92605 Zadania w zakresie kultury fizycznej i sportu</t>
  </si>
  <si>
    <t>dotacja dla organizacji pozarządowych</t>
  </si>
  <si>
    <t>Rozdz.92695 Pozostała działalność</t>
  </si>
  <si>
    <t>RAZEM:</t>
  </si>
  <si>
    <t>Załącznik Nr 3</t>
  </si>
  <si>
    <t>DOCHODY I WYDATKI ZWIĄZANE Z ZADANIAMI WŁASNYMI I ZLECONYMI JEDNOSTKOM SAMORZĄDU TERYTORIALNEGO</t>
  </si>
  <si>
    <t>L.p.</t>
  </si>
  <si>
    <t>Dział</t>
  </si>
  <si>
    <t>Rozdział</t>
  </si>
  <si>
    <t>§</t>
  </si>
  <si>
    <t>Nazwa</t>
  </si>
  <si>
    <t>Planowane dochody</t>
  </si>
  <si>
    <t>Planowane wydatki</t>
  </si>
  <si>
    <t>Kwota dochodów do odprowadzenia do budżetu państwa</t>
  </si>
  <si>
    <t>Administracja publiczna</t>
  </si>
  <si>
    <t>Urzędy wojewódzkie</t>
  </si>
  <si>
    <t>Dotacje celowe otrzymane z budżetu państwa na realizację zadań bieżących z zakresu administracji rządowej oraz innych zadań zleconych gminie (związkom gmin) ustawami</t>
  </si>
  <si>
    <t>Dochody budżetu państwa związane z realizacją zadań zlecanych jednostkom samorządu terytorialnego</t>
  </si>
  <si>
    <t>Wynagrodzenia osobowe pracowników</t>
  </si>
  <si>
    <t>Dodatkowe wynagrodzenie roczne</t>
  </si>
  <si>
    <t>Składki na ubezpieczenia społeczne</t>
  </si>
  <si>
    <t>Składki na Fundusz Pracy</t>
  </si>
  <si>
    <t>Urzędy naczelnych organów władzy państwowej, kontroli i ochrony prawa oraz sądownictwa</t>
  </si>
  <si>
    <t>Urzędy naczelnych organów władzy państwowej, kontroli i ochrony prawa</t>
  </si>
  <si>
    <t xml:space="preserve">Wynagrodzenia bezosobowe </t>
  </si>
  <si>
    <t>Zakup materiałów i wyposażenia</t>
  </si>
  <si>
    <t>Pomoc społeczna</t>
  </si>
  <si>
    <t>Świadczenia rodzinne, zaliczka alimentacyjna oraz składki na ubezpieczenia emerytalne i rentowe z ubezpieczenia społecznego</t>
  </si>
  <si>
    <t>Wydatki osobowe niezaliczone do wynagrodzeń</t>
  </si>
  <si>
    <t>Świadczenia społeczne</t>
  </si>
  <si>
    <t>Zakup usług zdrowotnych</t>
  </si>
  <si>
    <t>Zakup usług pozostałych</t>
  </si>
  <si>
    <t>Opłaty z tytułu zakupu usług telekomunikacyjnych telefonii stacjonarnej</t>
  </si>
  <si>
    <t>Podróże służbowe krajowe</t>
  </si>
  <si>
    <t>Szkolenia pracowników niebędących członkami korpusu służby cywilnej</t>
  </si>
  <si>
    <t>Zakup materiałów papierniczych do sprzętu drukarskiego i urządzeń kserograficznych</t>
  </si>
  <si>
    <t>Zakup akcesoriów komputerowych, w tym programów i licencji</t>
  </si>
  <si>
    <t>Składki na ubezpieczenie zdrowotne opłacane za osoby pobierające niektóre świadczenia z pomocy społecznej oraz niektóre świadczenia rodzinne</t>
  </si>
  <si>
    <t>Składki na ubezpieczenie zdrowotne</t>
  </si>
  <si>
    <t>Zasiłki i pomoc w naturze oraz składki na ubezpieczenia emerytalne i rentowe</t>
  </si>
  <si>
    <t xml:space="preserve">Dotacje celowe otrzymane z budżetu państwa na realizację własnych zadań bieżących gmin (związków gmin) </t>
  </si>
  <si>
    <t>Ośrodki pomocy społecznej</t>
  </si>
  <si>
    <t xml:space="preserve">Dotacje celowe otrzymane z budżetu państwa na realizację własnych zadań bieżących gmin (związków gmin)  </t>
  </si>
  <si>
    <t>Usługi opiekuńcze i specjalistyczne usługi opiekuńcze</t>
  </si>
  <si>
    <t>Zakup energii</t>
  </si>
  <si>
    <t>Odpisy na zakładowy fundusz świadczeń socjalnych</t>
  </si>
  <si>
    <t>Pozostała działalność</t>
  </si>
  <si>
    <t>OGÓŁEM:</t>
  </si>
  <si>
    <t>Załącznik Nr 4</t>
  </si>
  <si>
    <t xml:space="preserve">DOCHODY I WYDATKI ZWIĄZANE Z ZADANIAMI REALIZOWANYMI NA PODSTAWIE 
POROZUMIEŃ MIĘDZY JEDNOSTKAMI SAMORZĄDU TERYTORIALNEGO                             </t>
  </si>
  <si>
    <t>Transport i łączność</t>
  </si>
  <si>
    <t>Drogi publiczne powiatowe</t>
  </si>
  <si>
    <t>Dotacje celowe otrzymane z powiatu na zadania bieżące realizowane na podstawie porozumień (umów) między jednostkami samorządu terytorialnego</t>
  </si>
  <si>
    <t>Działalność usługowa</t>
  </si>
  <si>
    <t>Prace geodezyjne i kartograficzne (nieinwetycyjne)</t>
  </si>
  <si>
    <t>Bezpieczeństwo publiczne i ochrona przeciwpożarowa</t>
  </si>
  <si>
    <t>Obrona cywilna</t>
  </si>
  <si>
    <t>Zakup usług remontowych</t>
  </si>
  <si>
    <t>Gospodarka komunalna i ochrona środowiska</t>
  </si>
  <si>
    <t>Oczyszczanie miast i wsi</t>
  </si>
  <si>
    <t>Załącznik Nr 5</t>
  </si>
  <si>
    <t>ZESTAWIENIE DOCHODÓW I WYDATKÓW ORAZ ŹRÓDEŁ FINANSOWANIA 
DEFICYTU BUDŻETOWEGO W 2008 ROKU</t>
  </si>
  <si>
    <t xml:space="preserve">Kwota zł </t>
  </si>
  <si>
    <t>I.</t>
  </si>
  <si>
    <t>DOCHODY BUDŻETU</t>
  </si>
  <si>
    <t>II.</t>
  </si>
  <si>
    <t>WYDATKI BUDŻETU</t>
  </si>
  <si>
    <t>III.</t>
  </si>
  <si>
    <t>DEFICYT BUDŻETOWY (I-II)</t>
  </si>
  <si>
    <t>IV.</t>
  </si>
  <si>
    <t>FINANSOWANIE DEFICYTU BUDŻETOWEGO (1-2)</t>
  </si>
  <si>
    <t>Przychody ogółem:
z tego:</t>
  </si>
  <si>
    <t>A.</t>
  </si>
  <si>
    <t>nadwyżka budżetowa</t>
  </si>
  <si>
    <t>B.</t>
  </si>
  <si>
    <t>wolne środki</t>
  </si>
  <si>
    <t>C.</t>
  </si>
  <si>
    <t>z pożyczek</t>
  </si>
  <si>
    <t>D.</t>
  </si>
  <si>
    <t>z kredytów</t>
  </si>
  <si>
    <t>Rozchody ogółem
z tego:</t>
  </si>
  <si>
    <t>Spłata kredytów</t>
  </si>
  <si>
    <t>Spłata pożyczek</t>
  </si>
  <si>
    <t>PRZYCHODY:</t>
  </si>
  <si>
    <t>Pożyczki:</t>
  </si>
  <si>
    <t>Ograniczenie niskiej emisji w budynkach jednorodzinnych</t>
  </si>
  <si>
    <t>w Gminie Czechowice-Dziedzice</t>
  </si>
  <si>
    <t>Termomodernizacja Gimnazjum Nr 1 w Czechowicach-Dziedzicach</t>
  </si>
  <si>
    <t>Rekultywacja składowiska odpadów - etap I</t>
  </si>
  <si>
    <t>Załącznik Nr 6</t>
  </si>
  <si>
    <t>WYKAZ WYDATKÓW MAJĄTKOWYCH DO BUDŻETU NA ROK 2008</t>
  </si>
  <si>
    <t>Dział, rozdział, nazwa zadania</t>
  </si>
  <si>
    <t>Zakres rzeczowy</t>
  </si>
  <si>
    <t>Okres realizacji</t>
  </si>
  <si>
    <t>Plan na 2008r.</t>
  </si>
  <si>
    <t>Rozdz.60004 Lokalny transport zbiorowy</t>
  </si>
  <si>
    <t>Zakup autobusów do PKM</t>
  </si>
  <si>
    <t>WPI</t>
  </si>
  <si>
    <t>Rozdz.60016 Drogi publiczne gminne</t>
  </si>
  <si>
    <t>Przebudowa ul.Na Łuku w Ligocie</t>
  </si>
  <si>
    <t>przebudowa ulicy na dł. 680 mb</t>
  </si>
  <si>
    <t>2008r.</t>
  </si>
  <si>
    <t>Przebudowa ul.Sokoły w Ligocie</t>
  </si>
  <si>
    <t>przebudowa ulicy na dł. 400 mb</t>
  </si>
  <si>
    <t>Przebudowa ul.Zakole w Zabrzegu</t>
  </si>
  <si>
    <t>przebudowa ulicy na dł. 350 mb</t>
  </si>
  <si>
    <t>Przebudowa ul.Stawowe Pole w Bronowie</t>
  </si>
  <si>
    <t>przebudowa odcinka 430 mb. od ul.Czyża do ul.Kamienieckiej</t>
  </si>
  <si>
    <t>Przebudowa ul.Żbika w Czechowicach-Dziedzicach</t>
  </si>
  <si>
    <t>przebudowa ulicy na dł. 450 mb</t>
  </si>
  <si>
    <t>Przebudowa ul.Kukułczej w Czechowicach-Dziedzicach</t>
  </si>
  <si>
    <t>przebudowa ulicy na dł. 200 mb</t>
  </si>
  <si>
    <t>Projekt budowy chodnika wzdłuż ul.Napierskiego w Czechowicach-Dziedzicach</t>
  </si>
  <si>
    <t>Przebudowa ulicy bocznej do ul.Korfantego w Zabrzegu</t>
  </si>
  <si>
    <t>Przebudowa ul.Dożynkowej w Czechowicach-Dziedzicach</t>
  </si>
  <si>
    <t>środki jednostek pomocniczych</t>
  </si>
  <si>
    <t>Budowa chodnika od ul.Topolowej do ul.Węglowej w Czechowicach-Dziedzicach (dokończenie)</t>
  </si>
  <si>
    <t>Rozdz.70004 Różne jednostki obsługi gospodarki mieszkaniowej</t>
  </si>
  <si>
    <t>Zakup i montaż kotła c.o. gazowego wraz z automatyką pogodową do budynku przy ul.Kolorowej 2 w Bronowie</t>
  </si>
  <si>
    <t>1 szt.</t>
  </si>
  <si>
    <t>Wymiana rurociągu ciepłowniczego na osiedlu przy ul.Bestwińskiej</t>
  </si>
  <si>
    <t>Adaptacja budynku przy ul.J.Kochanowskiego na lokale socjalne</t>
  </si>
  <si>
    <t>realizacja</t>
  </si>
  <si>
    <t>Budowa placu zabaw na osiedlu przy ul.Ślepej w Czechowicach-Dziedzicach</t>
  </si>
  <si>
    <t>Regulacje stanów prawnych gruntów zajętych na cele publiczne wg podjętych uchwał</t>
  </si>
  <si>
    <t xml:space="preserve">Rozbudowa cmentarza komunalnego przy kościele pw.Św.Katarzyny w Czechowicach-Dziedzicach </t>
  </si>
  <si>
    <t>kontynuacja</t>
  </si>
  <si>
    <t>Zakup zestawów komputerowych wraz z oprogramowaniem</t>
  </si>
  <si>
    <t xml:space="preserve">Zakup programów komputerowych </t>
  </si>
  <si>
    <t>Zakup samochodu do OSP Dziedzice</t>
  </si>
  <si>
    <t>Zakup garaży do magazynowania sprzętu sołectwa i OSP Bronów</t>
  </si>
  <si>
    <t>Zakup skrzyni na fotoradar na ul.Węglową w Czechowicach-Dziedzicach</t>
  </si>
  <si>
    <t>Zakup kserokopiarki do ZSP Nr 1, SP Nr 3 w Czechowicach-Dziedzicach, SP Nr 3 w Ligocie,
ZS w Zabrzegu</t>
  </si>
  <si>
    <t>Zakup komputera wraz z oprogramowaniem do SP Nr 2 w Czechowicach-Dziedzicach</t>
  </si>
  <si>
    <t>Zakup sprzętu nagłaśniającego w zestawie do przewożenia do SP Nr 5 w Czechowicach-Dziedzicach</t>
  </si>
  <si>
    <t>Zakup pieca kondensacyjnego c.o. do kotłowni
w SP Nr 2 w Ligocie</t>
  </si>
  <si>
    <t>Budowa sali gimnastycznej w SP Nr 2 w Ligocie przy ul.Miliardowickiej</t>
  </si>
  <si>
    <t>Zakup tablicy świetlnej do wyników gier sportowych do SP Nr 5 w Czechowicach-Dziedzicach</t>
  </si>
  <si>
    <t>Zakup szafy chłodniczej do ZSP Nr 1, PP Nr 10, 
PP Nr 11 w Czechowicach-Dziedzicach</t>
  </si>
  <si>
    <t>3 szt.</t>
  </si>
  <si>
    <t>Zakup robota wieloczynnościowego do ZSP Nr 1 w Czechowicach-Dziedzicach</t>
  </si>
  <si>
    <t>Zakup komputera z drukarką do PP Nr 2, PP Nr 9 w Czechowicach-Dziedzicach</t>
  </si>
  <si>
    <t>2 szt.</t>
  </si>
  <si>
    <t>Zakup komputera do PP Nr 3 w Czechowicach-Dziedzicach</t>
  </si>
  <si>
    <t>Zakup pieca elektrycznego konwekcyjnego do pieczenia do PP Nr 6 w Czechowicach-Dziedzicach</t>
  </si>
  <si>
    <t>Zakup miksera spiralnego do PP Nr 6 w Czechowicach-Dziedzicach</t>
  </si>
  <si>
    <t>Zakup kuchni gazowej z piekarnikiem elektrycznym do PP Nr 10 w Czechowicach-Dziedzicach</t>
  </si>
  <si>
    <t>Zakup zmywarko-wyparzacza do PP w Zabrzegu</t>
  </si>
  <si>
    <t>Zakup komputera wraz z oprogramowaniem do Gimnazjum Nr 1, Gimnazjum Nr 3 w Czechowicach-Dziedzicach, ZS w Zabrzegu</t>
  </si>
  <si>
    <t>Zakup centrali telefonicznej z faxem do Gimnazjum Nr 2 w Czechowicach-Dziedzicach</t>
  </si>
  <si>
    <t>Budowa sali gimnastycznej w Gimnazjum Nr 2 w Czechowicach-Dziedzicach</t>
  </si>
  <si>
    <t>Zakup zestawu komputerowego wraz z oprogramowaniem</t>
  </si>
  <si>
    <t>Zakup patelni elektrycznej do ZSP Nr 1 w Czechowicach-Dziedzicach</t>
  </si>
  <si>
    <t>Zakup bemaru elektrycznego do SP Nr 2 w Czechowicach-Dziedzicach</t>
  </si>
  <si>
    <t>Zakup zmywarko-wyparzacza do SP Nr 4 w Czechowicach-Dziedzicach</t>
  </si>
  <si>
    <t>Zakup szafy chłodniczej do SP Nr 7 w Czechowicach-Dziedzicach</t>
  </si>
  <si>
    <t>Zakup obieraczki z separatorem do obierzyn do ZS w Zabrzegu, Gimnazjum Nr 1, Gimnazjum Nr 2 w Czechowicach-Dziedzicach</t>
  </si>
  <si>
    <t>Zakup komputera z oprogramowaniem do ZS w Ligocie</t>
  </si>
  <si>
    <t>Budowa domu spokojnej starości "Złota Jesień"</t>
  </si>
  <si>
    <t>Budowa kanalizacji sanitarnej w rejonie ul.Bachorek i ul.Szkolnej w Czechowicach-Dziedzicach</t>
  </si>
  <si>
    <t>Budowa kanalizacji sanitarnej w rejonie ul.Rumana w dzielnicy Grabowice w Czechowicach-Dziedzicach - etap II</t>
  </si>
  <si>
    <t>budowa kanalizacji sanitarnej  o śr. 250/200/160 mm</t>
  </si>
  <si>
    <t>Zakup nowych wiat przystankowych</t>
  </si>
  <si>
    <t>ul.Bronowska - ul.Wspólna, ul.Zabrzeska</t>
  </si>
  <si>
    <t>Dobudowa oświetlenia przy ul.Czyża w Bronowie</t>
  </si>
  <si>
    <t>Dobudowa oświetlenia parkingu przy ul.Ks.J.Kunza w Bronowie</t>
  </si>
  <si>
    <t>Dobudowa oświetlenia skrzyżowania ul.Ks.J.Kunza z ul.Graniczną</t>
  </si>
  <si>
    <t>Dobudowa oświetlenia skrzyżowania ul.Gajowej z ul.Kopaniny</t>
  </si>
  <si>
    <t>Dobudowa oświetlenia przy ul.Jodłowej w Czechowicach-Dziedzicach</t>
  </si>
  <si>
    <t>Dobudowa oświetlenia przy ulicy bocznej do ul.Zamkowej w Czechowicach-Dziedzicach</t>
  </si>
  <si>
    <t>Dobudowa oświetlenia przy ul.Kukułczej w Czechowicach-Dziedzicach</t>
  </si>
  <si>
    <t>Dobudowa oświetlenia przy ul.Dzięciołów w Czechowicach-Dziedzicach</t>
  </si>
  <si>
    <t>Dobudowa oświetlenia przy ul.Czechowickiej w Ligocie</t>
  </si>
  <si>
    <t>Dobudowa oświetlenia przy ul.Wapienickiej w Ligocie</t>
  </si>
  <si>
    <t>Wykonanie elewacji Miejskiego Domu Kultury w Czechowicach-Dziedzicach</t>
  </si>
  <si>
    <t>Zakup kolumn niskotonowych do Miejskiego Domu Kultury w Czechowicach-Dziedzicach</t>
  </si>
  <si>
    <t>Budowa budynku Miejskiej Biblioteki Publicznej przy ul.Niepodległości w Czechowicach-Dziedzicach</t>
  </si>
  <si>
    <t xml:space="preserve"> </t>
  </si>
  <si>
    <t>Budowa basenu krytego wolnostojącego o wym.25,0 m x 12,5 m na terenie MOSiR w Czechowicach-Dziedzicach</t>
  </si>
  <si>
    <t xml:space="preserve">        mgr  Marek Kwaśny</t>
  </si>
  <si>
    <t>Załącznik Nr 6a</t>
  </si>
  <si>
    <t xml:space="preserve">WIELOLETNIE PLANY INWESTYCJNE GMINY CZECHOWICE-DZIEDZICE </t>
  </si>
  <si>
    <t>Nazwa zadania</t>
  </si>
  <si>
    <t>Jednostka realizująca program</t>
  </si>
  <si>
    <t>Wartość zadania do realizacji</t>
  </si>
  <si>
    <t>Wartość zadania zrealizowa-nego w latach poprzednich</t>
  </si>
  <si>
    <t>Ogółem wartość zadania</t>
  </si>
  <si>
    <t>Uwagi</t>
  </si>
  <si>
    <t>2009r.</t>
  </si>
  <si>
    <t>2010r.</t>
  </si>
  <si>
    <t>wartość zadania</t>
  </si>
  <si>
    <t>środki budżet.</t>
  </si>
  <si>
    <t>środki budżetowe</t>
  </si>
  <si>
    <t>PKM</t>
  </si>
  <si>
    <t>Urząd Miejski</t>
  </si>
  <si>
    <t>Rozbudowa cmentarza komunalnego przy kościele pw. Św.Katarzyny w Czechowicach-Dziedzicach</t>
  </si>
  <si>
    <t>Budowa sali gimnastycznej 
w SP Nr 2 w Ligocie przy ul.Miliardowickiej</t>
  </si>
  <si>
    <t xml:space="preserve">Budowa sali gimnastycznej w 
Gimnazjum Nr 2 w Czechowicach-Dziedzicach </t>
  </si>
  <si>
    <t>ZOPO</t>
  </si>
  <si>
    <t>800 000 (pożyczka w 2008r.)
577 484 (pożyczka w 2009r.)</t>
  </si>
  <si>
    <t xml:space="preserve">Budowa sali gimnastycznej w 
Gimnazjum Nr 3 w Czechowicach-Dziedzicach </t>
  </si>
  <si>
    <t>Budowa kanalizacji sanitarnej w rejonie ul.Rumana w dzielnicy Grabowice w Czechowicach-Dziedzicach</t>
  </si>
  <si>
    <t>104 030 (nakłady po roku 2010) realizacja do końca roku 2011</t>
  </si>
  <si>
    <t>Rekultywacja składowiska odpadów etap I</t>
  </si>
  <si>
    <t>AZK</t>
  </si>
  <si>
    <t>Rekultywacja składowiska odpadów etap II</t>
  </si>
  <si>
    <t>Rekultywacji składowiska Odpadów III etap</t>
  </si>
  <si>
    <t>Ogółem środki budżetowe</t>
  </si>
  <si>
    <t>Załącznik Nr 7</t>
  </si>
  <si>
    <t>Dotacje dla organizacji pozarządowych - plan zadań na 2008 rok</t>
  </si>
  <si>
    <t>I. Ekologia i ochrona zwierząt oraz ochrona dziedzictwa przyrodniczego</t>
  </si>
  <si>
    <t>II. Upowszechnianie kultury fizycznej i sportu</t>
  </si>
  <si>
    <t>III. Ratownictwo i ochrona ludności</t>
  </si>
  <si>
    <t>IV. Działanie na rzecz osób niepełnosprawnych</t>
  </si>
  <si>
    <t>V.Kultura, sztuka, ochrona dóbr kultury i tradycji</t>
  </si>
  <si>
    <t>VI. Krajoznawstwo oraz wypoczynek dzieci i młodzieży</t>
  </si>
  <si>
    <t>VII. Pomoc społeczna w tym pomoc rodzinom i osobom w trudnej sytuacji życiowej oraz wyrównywanie szans tych rodzin i osób</t>
  </si>
  <si>
    <t>RAZEM :</t>
  </si>
  <si>
    <t>Załącznik Nr 7a</t>
  </si>
  <si>
    <t xml:space="preserve">WYKAZ  POZOSTAŁYCH  DOTACJI                           </t>
  </si>
  <si>
    <t>010</t>
  </si>
  <si>
    <t>Rolnictwo i łowiectwo</t>
  </si>
  <si>
    <t>01030</t>
  </si>
  <si>
    <t>Izby rolnicze</t>
  </si>
  <si>
    <t>Wpłaty gmin na rzecz izb rolniczych w wysokosci 2 % uzyskanych wpływów z podatku rolnego</t>
  </si>
  <si>
    <t>Oświata i wychowanie</t>
  </si>
  <si>
    <t>Przedszkola</t>
  </si>
  <si>
    <t>Dotacje celowe przekazane gminie na zadania bieżące realizowane na podstawie porozumień (umów) między jednostkami samorządu terytorialnego</t>
  </si>
  <si>
    <t>Ochrona zdrowia</t>
  </si>
  <si>
    <t>Zwalczanie narkomanii</t>
  </si>
  <si>
    <t>Dotacja celowa z budżetu na finansowanie lub dofinansowanie zadań zleconych do realizacji fundacjom</t>
  </si>
  <si>
    <t>Dotacja celowa z budżetu na finansowanie lub dofinansowanie zadań zleconych do realizacji stowarzyszeniom</t>
  </si>
  <si>
    <t>Dotacja celowa z budżetu na finansowanie lub dofinansowanie zadań zleconych do realizacji pozostałym jednostkom niezaliczanym do sektora finansów publicznych</t>
  </si>
  <si>
    <t>Przeciwdziałanie alkoholizmowi</t>
  </si>
  <si>
    <t>Zwrot dotacji wykorzystanych niezgodnie z przeznaczeniem lub pobranych w nadmiernej wysokości</t>
  </si>
  <si>
    <t>Ochrona powietrza atmosferycznego i klimatu</t>
  </si>
  <si>
    <t xml:space="preserve">    mgr Marek Kwaśny</t>
  </si>
  <si>
    <t>Załącznik Nr 8</t>
  </si>
  <si>
    <t>PODZIAŁ ŚRODKÓW NA JEDNOSTKI POMOCNICZE NA 2008 ROK</t>
  </si>
  <si>
    <t>Obszar ogółem: 66,42 km2</t>
  </si>
  <si>
    <t>Ludność ogółem:</t>
  </si>
  <si>
    <t>42913 osób</t>
  </si>
  <si>
    <t>Przyznana dotacja</t>
  </si>
  <si>
    <t>wg ludności</t>
  </si>
  <si>
    <t xml:space="preserve">na 1 mieszkańca </t>
  </si>
  <si>
    <t>wg obszaru</t>
  </si>
  <si>
    <t xml:space="preserve">na 1 km2 </t>
  </si>
  <si>
    <t>"Osiedle Barbara"</t>
  </si>
  <si>
    <t>razem</t>
  </si>
  <si>
    <t>"Osiedle Renardowice"</t>
  </si>
  <si>
    <t>"Osiedle Północ"</t>
  </si>
  <si>
    <t>"Osiedle Dziedzice"</t>
  </si>
  <si>
    <t>"Osiedle Centrum"</t>
  </si>
  <si>
    <t>"Osiedle Lesisko"</t>
  </si>
  <si>
    <t>"Osiedle Tomaszówka"</t>
  </si>
  <si>
    <t>"Osiedle Południe"</t>
  </si>
  <si>
    <t>"Osiedle Czechowice Górne"</t>
  </si>
  <si>
    <t>Rada Sołecka Bronów</t>
  </si>
  <si>
    <t>Rada Sołecka Ligota</t>
  </si>
  <si>
    <t>Rada Sołecka Zabrzeg</t>
  </si>
  <si>
    <t>rozdz.60016 Drogi publiczne gminne</t>
  </si>
  <si>
    <t>rozdz.60095 Pozostała działalność</t>
  </si>
  <si>
    <t>rozdz.70004 Różne jednostki obsługi gospodarki mieszkaniowej</t>
  </si>
  <si>
    <t>rozdz.75095 Pozostała działalność</t>
  </si>
  <si>
    <t>rozdz.75412 Ochotnicze straże pożarne</t>
  </si>
  <si>
    <t>rozdz.75416 Straż Miejska</t>
  </si>
  <si>
    <t>rozdz.80101 Szkoły podstawowe</t>
  </si>
  <si>
    <t>rozdz.80103 Oddziały przedszkolne w szkołach podstawowych</t>
  </si>
  <si>
    <t>rozdz.80104 Przedszkola</t>
  </si>
  <si>
    <t>rozdz.80110 Gimnazja</t>
  </si>
  <si>
    <t>rozdz.85295 Pozostała działalność</t>
  </si>
  <si>
    <t xml:space="preserve">rozdz.85412 Kolonie i obozy oraz inne formy wypoczynku dzieci </t>
  </si>
  <si>
    <t>i młodzieży szkolnej, a także szkolenia młodzieży</t>
  </si>
  <si>
    <t>rozdz.85415 Pomoc materialna dla uczniów</t>
  </si>
  <si>
    <t>rozdz.90015 Oświetlenie ulic, placów i dróg</t>
  </si>
  <si>
    <t>rozdz.92109 Domy i ośrodki kultury, świetlice i kluby</t>
  </si>
  <si>
    <t>rozdz.92195 Pozostała działalność</t>
  </si>
  <si>
    <t>rozdz.92695 Pozostała działalność</t>
  </si>
  <si>
    <t>PLAN PRZYCHODÓW I WYDATKÓW ZAKŁADU BUDŻETOWEGO W 2008 ROKU</t>
  </si>
  <si>
    <t>Nazwa zakładu budżetowego</t>
  </si>
  <si>
    <t>Klasyfikacja Budżetowa</t>
  </si>
  <si>
    <t>Stan środków obrotowych na 01.01.</t>
  </si>
  <si>
    <t>Przychody</t>
  </si>
  <si>
    <t>Wydatki</t>
  </si>
  <si>
    <t>Stan środków obrotowych na 31.12.</t>
  </si>
  <si>
    <t>Razem dochody</t>
  </si>
  <si>
    <t>Razem wydatki</t>
  </si>
  <si>
    <t>Przychody własne</t>
  </si>
  <si>
    <t>Dotacje</t>
  </si>
  <si>
    <t>Wpłaty do budżetu</t>
  </si>
  <si>
    <t>Wydatki inwestycyjne</t>
  </si>
  <si>
    <t>przedmiotowe</t>
  </si>
  <si>
    <t>celowe</t>
  </si>
  <si>
    <t>Przedsiębiorstwo Komunikacji Miejskiej</t>
  </si>
  <si>
    <t>Plan finansowy na 2007r.</t>
  </si>
  <si>
    <t>Plan finansowy po zmianach na 2007r.</t>
  </si>
  <si>
    <t>Plan finansowy na 2008r.</t>
  </si>
  <si>
    <t>% (poz.4:3)</t>
  </si>
  <si>
    <t>RAZEM 2008r.</t>
  </si>
  <si>
    <t>2007r.</t>
  </si>
  <si>
    <t>Ogółem wozokilometrów</t>
  </si>
  <si>
    <t>Ogółem koszty działalności bieżącej</t>
  </si>
  <si>
    <t>Koszt 1 wozokilometra</t>
  </si>
  <si>
    <t>Wpływy własne</t>
  </si>
  <si>
    <t>Dotacja</t>
  </si>
  <si>
    <t>Załącznik Nr 10</t>
  </si>
  <si>
    <t>PLAN FINANSOWY SAMORZĄDOWYCH INSTYTUCJI KULTURY</t>
  </si>
  <si>
    <t>Nazwa gminnych instytucji kultury</t>
  </si>
  <si>
    <t>Klasyfikacja</t>
  </si>
  <si>
    <t>Stan środków na pocz. roku</t>
  </si>
  <si>
    <t xml:space="preserve">Przychody </t>
  </si>
  <si>
    <t xml:space="preserve">Wydatki </t>
  </si>
  <si>
    <t>Dz. Rozdz.</t>
  </si>
  <si>
    <t>Dotacje celowe</t>
  </si>
  <si>
    <t>Ogółem</t>
  </si>
  <si>
    <t>Wydatki bieżące w tym:</t>
  </si>
  <si>
    <t>Płace z pochodnymi</t>
  </si>
  <si>
    <t>Remonty kapitalne</t>
  </si>
  <si>
    <t>Miejski Dom Kultury</t>
  </si>
  <si>
    <t>921  92109</t>
  </si>
  <si>
    <t>Plan po zmianach na 2007r.</t>
  </si>
  <si>
    <t>% (poz. 4:3)</t>
  </si>
  <si>
    <t>Miejska Biblioteka Publiczna</t>
  </si>
  <si>
    <t>921  92116</t>
  </si>
  <si>
    <t>Razem 2008r.</t>
  </si>
  <si>
    <t>Załącznik Nr 11</t>
  </si>
  <si>
    <t>SZCZEGÓŁOWE ZESTAWIENIE PRZYCHODÓW I WYDATKÓW GMINNEGO FUNDUSZU 
OCHRONY ŚRODOWISKA I GOSPODARKI WODNEJ NA 2008 ROK</t>
  </si>
  <si>
    <t>Plan budżetu wg uchwały 
Nr VI/37/07 z 27 lutego 2007 r.</t>
  </si>
  <si>
    <t>Przewidywane wykon. w 2007r.</t>
  </si>
  <si>
    <t>% rubr.6/4</t>
  </si>
  <si>
    <t>Stan środków na 01.01.</t>
  </si>
  <si>
    <t>środki pieniężne</t>
  </si>
  <si>
    <t>należności</t>
  </si>
  <si>
    <t>zobowiązania</t>
  </si>
  <si>
    <t>Planowane przychody</t>
  </si>
  <si>
    <t>100% wpływów opłat i kar za usuwanie drzew
i krzewów</t>
  </si>
  <si>
    <t>50% wpływów z tytułu składowania odpadów na terenie gminy</t>
  </si>
  <si>
    <t>20% wpływów z tytułu opłat i kar za pozostałe rodzaje korzystania ze środowiska i wprowadzenia w nim zmian oraz szczególne rodzaje korzystania z wód i urządzeń wodnych</t>
  </si>
  <si>
    <t>Ogółem kwota</t>
  </si>
  <si>
    <t>Edukacja ekologiczna propagowanie działań proekologicznych i zasady zrównoważonego rozwoju ( edukacja mieszkańców, propogowanie działalń proekologicznych, materiały edukacyjne, spotkania, szkolenia, konkursy, zakup nagród konkursowych)</t>
  </si>
  <si>
    <t>Realizacja zadań modernizacyjnych i inwestycyjnych służących ochronie środowiska i gospodarce wodnej</t>
  </si>
  <si>
    <t>- Gospodarka wodno-ściekowa</t>
  </si>
  <si>
    <t>Wykonanie dokumentacji przedsięwzięcia Regulacja Gospodarki Wodno-Ściekowej w Gminie Czechowice-Dziedzice</t>
  </si>
  <si>
    <t>Opracowanie koncepcji kanalizacji sanitarnej w Gminie Czechowice-Dziedzice</t>
  </si>
  <si>
    <t>Budowa kanalizacji sanitarnej wraz z przyłączami do budynków w ul.Polnej w Czechowicach-Dziedzicach na odc.od ul.Matejki do ul.Fałata</t>
  </si>
  <si>
    <t>Budowa kanalizacji sanitarnej w ul.Królowej Jadwigi w dzielnicy Grabowice w Czechowicach-Dziedzicach - I etap</t>
  </si>
  <si>
    <t>Budowa kanalizacji sanitarnej w rejonie ul.Bestwińskiej w Czechowicach-Dziedzicach - projekt</t>
  </si>
  <si>
    <t>Urządzenie i utrzymanie zieleni, zadrzewień oraz parków ustanowionych przez Radę Miejską</t>
  </si>
  <si>
    <t>Zakup sadzonek dla mieszkańców</t>
  </si>
  <si>
    <t>Renowacja terenów zieleni</t>
  </si>
  <si>
    <t>Renowacja zieleni na cmentarzach</t>
  </si>
  <si>
    <t>Inne zadania służące ochronie środowiska wynikające z zasady zrównoważonego rozwoju w gminie</t>
  </si>
  <si>
    <t>Wykonywanie interwencyjnych analiz i prac w przypadku wystąpienia zagrożenia w środowisku, wspomaganie systemów kontrolno-pomiarowych, inne zadania służące ochronie środowiska</t>
  </si>
  <si>
    <t>Inne zadania służące ochronie środowiska wynikające z realizacji programu ochrony środowiska</t>
  </si>
  <si>
    <t>Program ograniczania niskiej emisji w zabudowie jednorodzinnej</t>
  </si>
  <si>
    <t>V.</t>
  </si>
  <si>
    <t>Gospodarka odpadami</t>
  </si>
  <si>
    <t>Realizacja zadań wynikających z planu gospodarki odpadami</t>
  </si>
  <si>
    <t>wywóz azbestu</t>
  </si>
  <si>
    <t>selektywna zbiórka odpadów, zakup worków dla mieszkańców</t>
  </si>
  <si>
    <t>zorganizowanie zbiórki odpadów niebezpiecznych, wielkogabarytowych</t>
  </si>
  <si>
    <t>Aktualizacja Gminnego Planu Gospodarki Odpadami</t>
  </si>
  <si>
    <t xml:space="preserve">Rekultywacja składowiska odpadów przy ul.Bestwińskiej </t>
  </si>
  <si>
    <t>Rekultywacja składowiska odpadów</t>
  </si>
  <si>
    <t>Inwestycje programu kompleksowej gospodarki odpadami dla miasta Bielska-Białej i gmin powiatu bielskiego</t>
  </si>
  <si>
    <t>Stan funduszu na 31.12.</t>
  </si>
  <si>
    <t>Załącznik Nr 12</t>
  </si>
  <si>
    <t>PLAN PRZYCHODÓW I WYDATKÓW RACHUNKU DOCHODÓW WŁASNYCH</t>
  </si>
  <si>
    <t>Nazwa dochodów własnych</t>
  </si>
  <si>
    <t>Klasyfikacja 
Dz.  Rozdz.</t>
  </si>
  <si>
    <t>Stan środków pieniężnych na 01.01.</t>
  </si>
  <si>
    <t>Stan środków pieniężnych na 31.12.</t>
  </si>
  <si>
    <t>Odpłatność za żywienie dzieci i personelu w przedszkolach</t>
  </si>
  <si>
    <t>Dz.801 rozdz.80104</t>
  </si>
  <si>
    <t>% (poz.2:1)</t>
  </si>
  <si>
    <t>Odpłatność za żywienie dzieci, młodzieży i personelu w stołówkach szkolnych</t>
  </si>
  <si>
    <t>Dz.854 rozdz.85401</t>
  </si>
  <si>
    <t>Dz.801 rozdz.80148</t>
  </si>
  <si>
    <t>% (poz.5:4)</t>
  </si>
  <si>
    <t>Załącznik Nr 13</t>
  </si>
  <si>
    <t>SZCZEGÓŁOWE ZESTAWIENIE PRZYCHODÓW I WYDATKÓW GMINNEGO FUNDUSZU GOSPODARKI ZASOBEM GEODEZYJNYM I KARTOGRAFICZNYM NA 2008 ROK</t>
  </si>
  <si>
    <t>Plan budżetu wg uchwały 
Nr VI/37/07 z 27.02.2007r.</t>
  </si>
  <si>
    <t xml:space="preserve">Plan po zmianach 2007r. </t>
  </si>
  <si>
    <t>% (5:4)</t>
  </si>
  <si>
    <t>Stan funduszu na początek roku</t>
  </si>
  <si>
    <t>opłaty za wypisy z ewidencji gruntów i wgląd do dokumentacji</t>
  </si>
  <si>
    <t>opłaty za uzgodnienia dokumentacji projektowych</t>
  </si>
  <si>
    <t>opłaty za zgłoszenia robót geodezyjnych oraz ze sprzedaży i udostępnienia map oraz innych materiałów z zasobu</t>
  </si>
  <si>
    <t>inne (odsetki bankowe)</t>
  </si>
  <si>
    <t>Odprowadzenia:</t>
  </si>
  <si>
    <t>odprowadzenie 10% wpływów na fundusz centalny (CFGZGIK)</t>
  </si>
  <si>
    <t>odprowadzenie 10% wpływów na fundusz wojewódzki (WFGZGIK)</t>
  </si>
  <si>
    <t>Wydatki bieżące (własne)</t>
  </si>
  <si>
    <t>Stan funduszu na koniec roku</t>
  </si>
  <si>
    <t>Prognoza łącznej kwoty długu na koniec roku budżetowego 2008 i lata następne</t>
  </si>
  <si>
    <t>w złotych</t>
  </si>
  <si>
    <t>Przewidywana kwota długu na 2007r.</t>
  </si>
  <si>
    <t>Prognoza</t>
  </si>
  <si>
    <t>Zobowiązania wg tytułów dłużnych:</t>
  </si>
  <si>
    <t>1.1</t>
  </si>
  <si>
    <t>Zaciągnięte zobowiązania na 1.01. z tytułu:</t>
  </si>
  <si>
    <t>1.1.1</t>
  </si>
  <si>
    <t>pożyczek</t>
  </si>
  <si>
    <t>WFOŚiGW K-ce</t>
  </si>
  <si>
    <t>1.1.2</t>
  </si>
  <si>
    <t>kredytów</t>
  </si>
  <si>
    <t>BOŚ B-B</t>
  </si>
  <si>
    <t>PKO B-B</t>
  </si>
  <si>
    <t>1.2</t>
  </si>
  <si>
    <t>Planowane w roku budżetowym:</t>
  </si>
  <si>
    <t>1.2.1</t>
  </si>
  <si>
    <t>pożyczki</t>
  </si>
  <si>
    <t>1.2.2</t>
  </si>
  <si>
    <t>kredyty</t>
  </si>
  <si>
    <t>Umorzenia pożyczek</t>
  </si>
  <si>
    <t>Spłata rat kapitałowych</t>
  </si>
  <si>
    <t>3.1</t>
  </si>
  <si>
    <t>3.2</t>
  </si>
  <si>
    <t>Zobowiązania wymagalne</t>
  </si>
  <si>
    <t>Kwota zadłużenia na dzień 31 grudnia z tytułu kredytów i pożyczek</t>
  </si>
  <si>
    <t>5.1</t>
  </si>
  <si>
    <t>z tytułu pożyczek</t>
  </si>
  <si>
    <t>5.2</t>
  </si>
  <si>
    <t>z tytułu kredytów</t>
  </si>
  <si>
    <t>Łączna kwota zadłużenia na dzień 31 grudnia</t>
  </si>
  <si>
    <t>Obsługa długu - spłata odsetek</t>
  </si>
  <si>
    <t>7.1</t>
  </si>
  <si>
    <t>od pożyczek</t>
  </si>
  <si>
    <t>7.2</t>
  </si>
  <si>
    <t>od kredytów</t>
  </si>
  <si>
    <t>Udzielone poręczenia</t>
  </si>
  <si>
    <t>Prognozowane dochody budżetowe</t>
  </si>
  <si>
    <t>Relacje do dochodów (w %):</t>
  </si>
  <si>
    <t>10.1</t>
  </si>
  <si>
    <t>długu (art.170 ust.1)</t>
  </si>
  <si>
    <t>10.2</t>
  </si>
  <si>
    <t>spłaty zadłużenia (art.169 ust.1)</t>
  </si>
  <si>
    <t xml:space="preserve">wykonanie nakładki asfaltowej na dł. ok. 250 mb
</t>
  </si>
  <si>
    <t>Przebudowa ul.Siennej w Zabrzegu</t>
  </si>
  <si>
    <t>Wykonanie nakrycia zimowego niecki fontanny ze zintegrowanym stojakiem na choinkę świąteczną</t>
  </si>
  <si>
    <t>zobowiązanie z 2007r.</t>
  </si>
  <si>
    <t xml:space="preserve">Budowa sali gimnastycznej wraz z infrastrukturą szkolno-przedszkolną przy SP Nr 2 w Ligocie </t>
  </si>
  <si>
    <t xml:space="preserve">Budowa sali gimnastycznej wraz z infrastrukturą socjalną przy SP Nr 3 w Ligocie </t>
  </si>
  <si>
    <t>Budowa parkingu przy SP Nr 7 w Czechowicach-Dziedzicach</t>
  </si>
  <si>
    <t>Budowa sali gimnastycznej w Gimnazjum Nr 3 w Czechowicach-Dziedzicach</t>
  </si>
  <si>
    <t>zobowiązania z 2007r.</t>
  </si>
  <si>
    <t>Budowa oświetlenia ul.Baczyńskiego w Czechowicach-Dziedzicach</t>
  </si>
  <si>
    <t>Kredyty:</t>
  </si>
  <si>
    <t xml:space="preserve">Badania monitoringowe, emisja i skład gazu składowiskowego, wydobywanie odpadów biebezpiecznych, osiadanie składowiska, wielkość opadu atmosferycznego, </t>
  </si>
  <si>
    <t>600</t>
  </si>
  <si>
    <t>60014</t>
  </si>
  <si>
    <t>Dotacje celowe przekazane dla powiatu na inwestycje i zakupy inwestycyjne realizowane na podstawie porozumień (umów) między jednostkami samorządu terytorialnego</t>
  </si>
  <si>
    <t>754</t>
  </si>
  <si>
    <t>75416</t>
  </si>
  <si>
    <t>Straż Miejska</t>
  </si>
  <si>
    <t>Dotacja celowa na pomoc finansową udzielaną między jednostkami samorządu terytorialnego na dofinansowanie własnych zadań bieżących</t>
  </si>
  <si>
    <t>1 000 000
(kredyt)</t>
  </si>
  <si>
    <t>Termomodernizacja Gimnazjum 
Nr 1 w Czechowicach-Dziedzicach z zastosowaniem systemu solarnego dla przygotowania ciepłej wody użytkowej</t>
  </si>
  <si>
    <t>2 057 000
(dotacja RPO WŚ)</t>
  </si>
  <si>
    <t>720 000
(dotacja RPO WŚ)</t>
  </si>
  <si>
    <t>1 200 000
(dotacja RPO WŚ)</t>
  </si>
  <si>
    <t>583 864
(dotacja)</t>
  </si>
  <si>
    <t>75404</t>
  </si>
  <si>
    <t>Komendy wojewódzkie Policji</t>
  </si>
  <si>
    <t>Wpłaty jednostek na fundusz celowy na finansowanie lub dofinansowanie zadań inwestycyjnych</t>
  </si>
  <si>
    <t>2 000 000
(dotacja RPO WŚ)
4 000 000
(nakłady po 2010) realizacja do końca 2011</t>
  </si>
  <si>
    <t>3 334 550 
(dotacja RPO WŚ)</t>
  </si>
  <si>
    <t>400 000 (dotacja 2007r.)
1 850 000 (dotacja 2008r.)</t>
  </si>
  <si>
    <t>420 000
(pożyczka)
180 000 (GFOŚ i GW)</t>
  </si>
  <si>
    <t>Termomodernizacja Gimnazjum Nr 1 w Czechowicach-Dziedzicach z zastosowaniem systemu solarnego dla przygotowania ciepłej wody użytkowej</t>
  </si>
  <si>
    <t>kredytów w tym:</t>
  </si>
  <si>
    <t>- rezerwa celowa na inwestycje</t>
  </si>
  <si>
    <t>z dnia 15 stycznia 2008 r.</t>
  </si>
  <si>
    <t>do uchwały budżetowej Nr XVII/140/08</t>
  </si>
  <si>
    <t>Załącznik Nr 9
do uchwały budżetowej Nr XVII/140/08
Rady Miejskiej w Czechowicach-Dziedzicach
z dnia 15 stycznia 2008 r.</t>
  </si>
  <si>
    <t>Budowa oświetlenia przy ul. Topolowej na odc. ul. Jasnej do ul. Słonecznej, wykonanie projektu</t>
  </si>
  <si>
    <t>Budowa oświetlenia przy ul. Sadowej, wykonanie projektu</t>
  </si>
  <si>
    <t>Budowa oświetlenia przy ul. Wodnej, wykonanie projektu</t>
  </si>
  <si>
    <t>Budowa oświetlenia przy ul. Zajęczej wraz z wykonaniem projektu</t>
  </si>
  <si>
    <t>Budowa boiska wraz z ogrodzeniem przy ul. Szkolnej</t>
  </si>
  <si>
    <t>Nabycie działki pod teren Szkoły Podstawowej nr 5</t>
  </si>
  <si>
    <t>Dobudowa oświetlenia ul. Łabędzia</t>
  </si>
  <si>
    <t>1 szt. (w tym: środki jednostek pomocniczych - 6000 zł)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</si>
</sst>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0.0%"/>
    <numFmt numFmtId="167" formatCode="#,##0\ &quot;zł&quot;"/>
    <numFmt numFmtId="168" formatCode="#,##0.00\ &quot;zł&quot;"/>
    <numFmt numFmtId="169" formatCode="#,##0_ ;[Red]\-#,##0\ "/>
  </numFmts>
  <fonts count="14">
    <font>
      <sz val="10"/>
      <name val="Arial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0"/>
      <name val="Arial CE"/>
      <family val="2"/>
    </font>
    <font>
      <sz val="8"/>
      <name val="Arial"/>
      <family val="0"/>
    </font>
    <font>
      <sz val="6"/>
      <name val="Arial CE"/>
      <family val="2"/>
    </font>
    <font>
      <sz val="10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sz val="7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vertical="center" wrapText="1"/>
    </xf>
    <xf numFmtId="3" fontId="1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0" fontId="2" fillId="2" borderId="0" xfId="0" applyFont="1" applyFill="1" applyBorder="1" applyAlignment="1">
      <alignment horizontal="right" vertical="center"/>
    </xf>
    <xf numFmtId="49" fontId="2" fillId="2" borderId="0" xfId="0" applyNumberFormat="1" applyFont="1" applyFill="1" applyBorder="1" applyAlignment="1">
      <alignment horizontal="left" vertical="center" wrapText="1"/>
    </xf>
    <xf numFmtId="3" fontId="2" fillId="0" borderId="0" xfId="0" applyNumberFormat="1" applyFont="1" applyBorder="1" applyAlignment="1">
      <alignment horizontal="right" vertical="center"/>
    </xf>
    <xf numFmtId="164" fontId="2" fillId="0" borderId="0" xfId="19" applyNumberFormat="1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 wrapText="1"/>
    </xf>
    <xf numFmtId="3" fontId="1" fillId="0" borderId="0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right" vertical="center"/>
    </xf>
    <xf numFmtId="164" fontId="1" fillId="0" borderId="0" xfId="19" applyNumberFormat="1" applyFont="1" applyAlignment="1">
      <alignment vertical="center"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vertical="center" wrapText="1"/>
    </xf>
    <xf numFmtId="3" fontId="1" fillId="0" borderId="0" xfId="0" applyNumberFormat="1" applyFont="1" applyAlignment="1">
      <alignment/>
    </xf>
    <xf numFmtId="164" fontId="1" fillId="0" borderId="0" xfId="19" applyNumberFormat="1" applyFont="1" applyAlignment="1">
      <alignment/>
    </xf>
    <xf numFmtId="0" fontId="2" fillId="2" borderId="0" xfId="0" applyFont="1" applyFill="1" applyAlignment="1">
      <alignment horizontal="right" vertical="center"/>
    </xf>
    <xf numFmtId="49" fontId="2" fillId="2" borderId="0" xfId="0" applyNumberFormat="1" applyFont="1" applyFill="1" applyAlignment="1">
      <alignment vertical="center" wrapText="1"/>
    </xf>
    <xf numFmtId="3" fontId="2" fillId="0" borderId="0" xfId="0" applyNumberFormat="1" applyFont="1" applyAlignment="1">
      <alignment vertical="center"/>
    </xf>
    <xf numFmtId="3" fontId="1" fillId="0" borderId="0" xfId="0" applyNumberFormat="1" applyFont="1" applyAlignment="1">
      <alignment vertical="center"/>
    </xf>
    <xf numFmtId="165" fontId="2" fillId="0" borderId="0" xfId="19" applyNumberFormat="1" applyFont="1" applyAlignment="1">
      <alignment vertical="center"/>
    </xf>
    <xf numFmtId="165" fontId="1" fillId="0" borderId="0" xfId="19" applyNumberFormat="1" applyFont="1" applyAlignment="1">
      <alignment vertical="center"/>
    </xf>
    <xf numFmtId="165" fontId="1" fillId="0" borderId="0" xfId="19" applyNumberFormat="1" applyFont="1" applyAlignment="1">
      <alignment/>
    </xf>
    <xf numFmtId="0" fontId="2" fillId="2" borderId="0" xfId="0" applyFont="1" applyFill="1" applyAlignment="1">
      <alignment horizontal="right" vertical="top"/>
    </xf>
    <xf numFmtId="3" fontId="2" fillId="0" borderId="0" xfId="0" applyNumberFormat="1" applyFont="1" applyAlignment="1">
      <alignment/>
    </xf>
    <xf numFmtId="165" fontId="2" fillId="0" borderId="0" xfId="19" applyNumberFormat="1" applyFont="1" applyAlignment="1">
      <alignment/>
    </xf>
    <xf numFmtId="3" fontId="1" fillId="0" borderId="0" xfId="0" applyNumberFormat="1" applyFont="1" applyAlignment="1">
      <alignment horizontal="right" vertical="center"/>
    </xf>
    <xf numFmtId="3" fontId="2" fillId="3" borderId="0" xfId="0" applyNumberFormat="1" applyFont="1" applyFill="1" applyAlignment="1">
      <alignment vertical="center"/>
    </xf>
    <xf numFmtId="165" fontId="2" fillId="0" borderId="0" xfId="19" applyNumberFormat="1" applyFont="1" applyAlignment="1">
      <alignment vertical="center"/>
    </xf>
    <xf numFmtId="0" fontId="2" fillId="2" borderId="0" xfId="0" applyFont="1" applyFill="1" applyAlignment="1">
      <alignment horizontal="right" vertical="center"/>
    </xf>
    <xf numFmtId="49" fontId="2" fillId="2" borderId="0" xfId="0" applyNumberFormat="1" applyFont="1" applyFill="1" applyAlignment="1">
      <alignment vertical="center" wrapText="1"/>
    </xf>
    <xf numFmtId="0" fontId="1" fillId="2" borderId="0" xfId="0" applyFont="1" applyFill="1" applyAlignment="1">
      <alignment vertical="center"/>
    </xf>
    <xf numFmtId="3" fontId="2" fillId="2" borderId="0" xfId="0" applyNumberFormat="1" applyFont="1" applyFill="1" applyAlignment="1">
      <alignment vertical="center"/>
    </xf>
    <xf numFmtId="165" fontId="2" fillId="2" borderId="0" xfId="19" applyNumberFormat="1" applyFont="1" applyFill="1" applyAlignment="1">
      <alignment vertical="center"/>
    </xf>
    <xf numFmtId="3" fontId="1" fillId="0" borderId="0" xfId="19" applyNumberFormat="1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166" fontId="2" fillId="0" borderId="0" xfId="19" applyNumberFormat="1" applyFont="1" applyAlignment="1">
      <alignment vertical="center"/>
    </xf>
    <xf numFmtId="49" fontId="2" fillId="0" borderId="0" xfId="0" applyNumberFormat="1" applyFont="1" applyAlignment="1">
      <alignment vertical="center" wrapText="1"/>
    </xf>
    <xf numFmtId="166" fontId="1" fillId="0" borderId="0" xfId="19" applyNumberFormat="1" applyFont="1" applyAlignment="1">
      <alignment vertical="center"/>
    </xf>
    <xf numFmtId="49" fontId="1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vertical="center" wrapText="1"/>
    </xf>
    <xf numFmtId="166" fontId="1" fillId="0" borderId="0" xfId="19" applyNumberFormat="1" applyFont="1" applyAlignment="1">
      <alignment vertical="center"/>
    </xf>
    <xf numFmtId="166" fontId="2" fillId="0" borderId="0" xfId="19" applyNumberFormat="1" applyFont="1" applyAlignment="1">
      <alignment/>
    </xf>
    <xf numFmtId="166" fontId="1" fillId="0" borderId="0" xfId="19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/>
    </xf>
    <xf numFmtId="0" fontId="2" fillId="2" borderId="0" xfId="0" applyFont="1" applyFill="1" applyAlignment="1">
      <alignment/>
    </xf>
    <xf numFmtId="49" fontId="2" fillId="2" borderId="0" xfId="0" applyNumberFormat="1" applyFont="1" applyFill="1" applyAlignment="1">
      <alignment/>
    </xf>
    <xf numFmtId="3" fontId="2" fillId="0" borderId="0" xfId="0" applyNumberFormat="1" applyFont="1" applyAlignment="1">
      <alignment/>
    </xf>
    <xf numFmtId="49" fontId="1" fillId="0" borderId="0" xfId="0" applyNumberFormat="1" applyFont="1" applyAlignment="1">
      <alignment wrapText="1"/>
    </xf>
    <xf numFmtId="49" fontId="2" fillId="0" borderId="0" xfId="0" applyNumberFormat="1" applyFont="1" applyAlignment="1">
      <alignment wrapText="1"/>
    </xf>
    <xf numFmtId="0" fontId="2" fillId="2" borderId="0" xfId="0" applyFont="1" applyFill="1" applyAlignment="1">
      <alignment vertical="top"/>
    </xf>
    <xf numFmtId="49" fontId="2" fillId="2" borderId="0" xfId="0" applyNumberFormat="1" applyFont="1" applyFill="1" applyAlignment="1">
      <alignment vertical="top" wrapText="1"/>
    </xf>
    <xf numFmtId="49" fontId="2" fillId="0" borderId="0" xfId="0" applyNumberFormat="1" applyFont="1" applyAlignment="1">
      <alignment/>
    </xf>
    <xf numFmtId="49" fontId="2" fillId="2" borderId="0" xfId="0" applyNumberFormat="1" applyFont="1" applyFill="1" applyAlignment="1">
      <alignment wrapText="1"/>
    </xf>
    <xf numFmtId="3" fontId="2" fillId="3" borderId="0" xfId="0" applyNumberFormat="1" applyFont="1" applyFill="1" applyAlignment="1">
      <alignment/>
    </xf>
    <xf numFmtId="3" fontId="2" fillId="4" borderId="0" xfId="0" applyNumberFormat="1" applyFont="1" applyFill="1" applyAlignment="1">
      <alignment/>
    </xf>
    <xf numFmtId="49" fontId="1" fillId="0" borderId="0" xfId="0" applyNumberFormat="1" applyFont="1" applyAlignment="1">
      <alignment/>
    </xf>
    <xf numFmtId="0" fontId="1" fillId="2" borderId="0" xfId="0" applyFont="1" applyFill="1" applyAlignment="1">
      <alignment/>
    </xf>
    <xf numFmtId="3" fontId="2" fillId="2" borderId="0" xfId="0" applyNumberFormat="1" applyFont="1" applyFill="1" applyAlignment="1">
      <alignment/>
    </xf>
    <xf numFmtId="166" fontId="2" fillId="2" borderId="0" xfId="19" applyNumberFormat="1" applyFont="1" applyFill="1" applyAlignment="1">
      <alignment vertical="center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3" fontId="1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3" fillId="2" borderId="1" xfId="0" applyFont="1" applyFill="1" applyBorder="1" applyAlignment="1">
      <alignment vertical="top"/>
    </xf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vertical="top" wrapText="1"/>
    </xf>
    <xf numFmtId="6" fontId="2" fillId="0" borderId="1" xfId="0" applyNumberFormat="1" applyFont="1" applyBorder="1" applyAlignment="1">
      <alignment/>
    </xf>
    <xf numFmtId="6" fontId="1" fillId="0" borderId="1" xfId="0" applyNumberFormat="1" applyFont="1" applyBorder="1" applyAlignment="1">
      <alignment/>
    </xf>
    <xf numFmtId="42" fontId="2" fillId="0" borderId="1" xfId="0" applyNumberFormat="1" applyFont="1" applyBorder="1" applyAlignment="1">
      <alignment/>
    </xf>
    <xf numFmtId="42" fontId="1" fillId="0" borderId="1" xfId="0" applyNumberFormat="1" applyFont="1" applyBorder="1" applyAlignment="1">
      <alignment/>
    </xf>
    <xf numFmtId="167" fontId="1" fillId="0" borderId="1" xfId="0" applyNumberFormat="1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top"/>
    </xf>
    <xf numFmtId="6" fontId="2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3" fillId="0" borderId="0" xfId="0" applyFont="1" applyAlignment="1">
      <alignment/>
    </xf>
    <xf numFmtId="167" fontId="3" fillId="0" borderId="0" xfId="0" applyNumberFormat="1" applyFont="1" applyAlignment="1">
      <alignment/>
    </xf>
    <xf numFmtId="0" fontId="6" fillId="0" borderId="0" xfId="0" applyFont="1" applyAlignment="1">
      <alignment/>
    </xf>
    <xf numFmtId="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3" fontId="1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0" fillId="0" borderId="1" xfId="0" applyBorder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3" fillId="2" borderId="4" xfId="0" applyFont="1" applyFill="1" applyBorder="1" applyAlignment="1">
      <alignment vertical="top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wrapText="1"/>
    </xf>
    <xf numFmtId="0" fontId="3" fillId="2" borderId="2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2" xfId="0" applyFont="1" applyBorder="1" applyAlignment="1">
      <alignment horizontal="center" vertical="top"/>
    </xf>
    <xf numFmtId="3" fontId="6" fillId="0" borderId="13" xfId="0" applyNumberFormat="1" applyFont="1" applyBorder="1" applyAlignment="1">
      <alignment horizontal="right"/>
    </xf>
    <xf numFmtId="3" fontId="6" fillId="0" borderId="13" xfId="0" applyNumberFormat="1" applyFont="1" applyBorder="1" applyAlignment="1">
      <alignment horizontal="right" vertical="top"/>
    </xf>
    <xf numFmtId="3" fontId="6" fillId="0" borderId="12" xfId="0" applyNumberFormat="1" applyFont="1" applyBorder="1" applyAlignment="1">
      <alignment horizontal="right"/>
    </xf>
    <xf numFmtId="3" fontId="6" fillId="0" borderId="14" xfId="0" applyNumberFormat="1" applyFont="1" applyBorder="1" applyAlignment="1">
      <alignment horizontal="right"/>
    </xf>
    <xf numFmtId="3" fontId="6" fillId="0" borderId="12" xfId="0" applyNumberFormat="1" applyFont="1" applyBorder="1" applyAlignment="1">
      <alignment horizontal="right" vertical="top"/>
    </xf>
    <xf numFmtId="3" fontId="6" fillId="0" borderId="15" xfId="0" applyNumberFormat="1" applyFont="1" applyBorder="1" applyAlignment="1">
      <alignment horizontal="right"/>
    </xf>
    <xf numFmtId="3" fontId="6" fillId="0" borderId="16" xfId="0" applyNumberFormat="1" applyFont="1" applyBorder="1" applyAlignment="1">
      <alignment horizontal="right"/>
    </xf>
    <xf numFmtId="3" fontId="6" fillId="0" borderId="2" xfId="0" applyNumberFormat="1" applyFont="1" applyBorder="1" applyAlignment="1">
      <alignment horizontal="right"/>
    </xf>
    <xf numFmtId="3" fontId="6" fillId="0" borderId="8" xfId="0" applyNumberFormat="1" applyFont="1" applyBorder="1" applyAlignment="1">
      <alignment horizontal="right"/>
    </xf>
    <xf numFmtId="3" fontId="6" fillId="0" borderId="9" xfId="0" applyNumberFormat="1" applyFont="1" applyBorder="1" applyAlignment="1">
      <alignment horizontal="right"/>
    </xf>
    <xf numFmtId="3" fontId="6" fillId="0" borderId="11" xfId="0" applyNumberFormat="1" applyFont="1" applyBorder="1" applyAlignment="1">
      <alignment horizontal="right"/>
    </xf>
    <xf numFmtId="3" fontId="0" fillId="0" borderId="13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0" fillId="0" borderId="17" xfId="0" applyBorder="1" applyAlignment="1">
      <alignment horizontal="center" vertical="top"/>
    </xf>
    <xf numFmtId="0" fontId="0" fillId="0" borderId="17" xfId="0" applyBorder="1" applyAlignment="1">
      <alignment horizontal="left" vertical="top" wrapText="1"/>
    </xf>
    <xf numFmtId="0" fontId="0" fillId="0" borderId="17" xfId="0" applyBorder="1" applyAlignment="1">
      <alignment horizontal="center" vertical="top" wrapText="1"/>
    </xf>
    <xf numFmtId="3" fontId="0" fillId="0" borderId="17" xfId="0" applyNumberFormat="1" applyBorder="1" applyAlignment="1">
      <alignment/>
    </xf>
    <xf numFmtId="3" fontId="6" fillId="0" borderId="17" xfId="0" applyNumberFormat="1" applyFont="1" applyBorder="1" applyAlignment="1">
      <alignment horizontal="right"/>
    </xf>
    <xf numFmtId="3" fontId="0" fillId="0" borderId="1" xfId="0" applyNumberFormat="1" applyBorder="1" applyAlignment="1">
      <alignment/>
    </xf>
    <xf numFmtId="3" fontId="6" fillId="0" borderId="1" xfId="0" applyNumberFormat="1" applyFont="1" applyBorder="1" applyAlignment="1">
      <alignment horizontal="right"/>
    </xf>
    <xf numFmtId="3" fontId="0" fillId="0" borderId="2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7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8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3" fillId="2" borderId="20" xfId="0" applyFont="1" applyFill="1" applyBorder="1" applyAlignment="1">
      <alignment/>
    </xf>
    <xf numFmtId="0" fontId="3" fillId="2" borderId="10" xfId="0" applyFont="1" applyFill="1" applyBorder="1" applyAlignment="1">
      <alignment/>
    </xf>
    <xf numFmtId="3" fontId="3" fillId="2" borderId="2" xfId="0" applyNumberFormat="1" applyFont="1" applyFill="1" applyBorder="1" applyAlignment="1">
      <alignment/>
    </xf>
    <xf numFmtId="0" fontId="3" fillId="2" borderId="21" xfId="0" applyFont="1" applyFill="1" applyBorder="1" applyAlignment="1">
      <alignment/>
    </xf>
    <xf numFmtId="0" fontId="3" fillId="2" borderId="12" xfId="0" applyFont="1" applyFill="1" applyBorder="1" applyAlignment="1">
      <alignment/>
    </xf>
    <xf numFmtId="3" fontId="3" fillId="2" borderId="12" xfId="0" applyNumberFormat="1" applyFont="1" applyFill="1" applyBorder="1" applyAlignment="1">
      <alignment/>
    </xf>
    <xf numFmtId="0" fontId="4" fillId="0" borderId="0" xfId="0" applyFont="1" applyAlignment="1">
      <alignment wrapText="1"/>
    </xf>
    <xf numFmtId="0" fontId="0" fillId="0" borderId="0" xfId="0" applyAlignment="1">
      <alignment vertical="top" wrapText="1"/>
    </xf>
    <xf numFmtId="0" fontId="9" fillId="0" borderId="1" xfId="0" applyFont="1" applyBorder="1" applyAlignment="1">
      <alignment vertical="top" wrapText="1"/>
    </xf>
    <xf numFmtId="168" fontId="9" fillId="0" borderId="1" xfId="0" applyNumberFormat="1" applyFont="1" applyBorder="1" applyAlignment="1">
      <alignment vertical="top"/>
    </xf>
    <xf numFmtId="0" fontId="6" fillId="0" borderId="0" xfId="0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left" vertical="top"/>
    </xf>
    <xf numFmtId="49" fontId="1" fillId="0" borderId="1" xfId="0" applyNumberFormat="1" applyFont="1" applyBorder="1" applyAlignment="1">
      <alignment horizontal="left" vertical="top"/>
    </xf>
    <xf numFmtId="49" fontId="1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167" fontId="2" fillId="0" borderId="1" xfId="0" applyNumberFormat="1" applyFont="1" applyBorder="1" applyAlignment="1">
      <alignment/>
    </xf>
    <xf numFmtId="167" fontId="2" fillId="0" borderId="1" xfId="0" applyNumberFormat="1" applyFont="1" applyBorder="1" applyAlignment="1">
      <alignment/>
    </xf>
    <xf numFmtId="169" fontId="1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6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4" fontId="1" fillId="0" borderId="0" xfId="0" applyNumberFormat="1" applyFont="1" applyAlignment="1">
      <alignment/>
    </xf>
    <xf numFmtId="42" fontId="2" fillId="0" borderId="0" xfId="0" applyNumberFormat="1" applyFont="1" applyAlignment="1">
      <alignment horizontal="right"/>
    </xf>
    <xf numFmtId="42" fontId="1" fillId="0" borderId="0" xfId="0" applyNumberFormat="1" applyFont="1" applyAlignment="1">
      <alignment horizontal="right"/>
    </xf>
    <xf numFmtId="167" fontId="2" fillId="0" borderId="0" xfId="0" applyNumberFormat="1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0" fillId="0" borderId="1" xfId="0" applyFont="1" applyBorder="1" applyAlignment="1">
      <alignment horizontal="center" vertical="justify"/>
    </xf>
    <xf numFmtId="0" fontId="1" fillId="0" borderId="1" xfId="0" applyFont="1" applyBorder="1" applyAlignment="1">
      <alignment horizontal="center" vertical="justify"/>
    </xf>
    <xf numFmtId="164" fontId="0" fillId="0" borderId="1" xfId="0" applyNumberFormat="1" applyBorder="1" applyAlignment="1">
      <alignment/>
    </xf>
    <xf numFmtId="0" fontId="3" fillId="0" borderId="1" xfId="0" applyFont="1" applyBorder="1" applyAlignment="1">
      <alignment horizontal="right" vertical="top"/>
    </xf>
    <xf numFmtId="0" fontId="3" fillId="0" borderId="1" xfId="0" applyFon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166" fontId="3" fillId="0" borderId="1" xfId="19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1" xfId="0" applyFont="1" applyBorder="1" applyAlignment="1">
      <alignment horizontal="right" vertical="top"/>
    </xf>
    <xf numFmtId="0" fontId="6" fillId="0" borderId="1" xfId="0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166" fontId="6" fillId="0" borderId="1" xfId="19" applyNumberFormat="1" applyFont="1" applyBorder="1" applyAlignment="1">
      <alignment vertical="center"/>
    </xf>
    <xf numFmtId="3" fontId="6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horizontal="right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0" fillId="0" borderId="0" xfId="0" applyAlignment="1">
      <alignment vertical="center"/>
    </xf>
    <xf numFmtId="3" fontId="0" fillId="0" borderId="1" xfId="0" applyNumberFormat="1" applyBorder="1" applyAlignment="1">
      <alignment vertical="center"/>
    </xf>
    <xf numFmtId="166" fontId="0" fillId="0" borderId="1" xfId="19" applyNumberFormat="1" applyBorder="1" applyAlignment="1">
      <alignment vertical="center"/>
    </xf>
    <xf numFmtId="49" fontId="0" fillId="0" borderId="1" xfId="0" applyNumberFormat="1" applyBorder="1" applyAlignment="1">
      <alignment vertical="center" wrapText="1"/>
    </xf>
    <xf numFmtId="166" fontId="6" fillId="0" borderId="1" xfId="19" applyNumberFormat="1" applyFont="1" applyBorder="1" applyAlignment="1">
      <alignment vertical="center"/>
    </xf>
    <xf numFmtId="0" fontId="0" fillId="0" borderId="3" xfId="0" applyBorder="1" applyAlignment="1">
      <alignment horizontal="right" vertical="top"/>
    </xf>
    <xf numFmtId="3" fontId="0" fillId="0" borderId="22" xfId="0" applyNumberFormat="1" applyBorder="1" applyAlignment="1">
      <alignment vertical="center"/>
    </xf>
    <xf numFmtId="0" fontId="0" fillId="0" borderId="7" xfId="0" applyBorder="1" applyAlignment="1">
      <alignment horizontal="right" vertical="top"/>
    </xf>
    <xf numFmtId="49" fontId="0" fillId="0" borderId="2" xfId="0" applyNumberForma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2" xfId="0" applyBorder="1" applyAlignment="1">
      <alignment vertical="center"/>
    </xf>
    <xf numFmtId="3" fontId="0" fillId="0" borderId="2" xfId="0" applyNumberFormat="1" applyBorder="1" applyAlignment="1">
      <alignment vertical="center"/>
    </xf>
    <xf numFmtId="3" fontId="0" fillId="0" borderId="1" xfId="0" applyNumberFormat="1" applyBorder="1" applyAlignment="1">
      <alignment/>
    </xf>
    <xf numFmtId="166" fontId="6" fillId="0" borderId="1" xfId="19" applyNumberFormat="1" applyFont="1" applyBorder="1" applyAlignment="1">
      <alignment/>
    </xf>
    <xf numFmtId="3" fontId="3" fillId="0" borderId="1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49" fontId="0" fillId="0" borderId="0" xfId="0" applyNumberFormat="1" applyAlignment="1">
      <alignment vertical="center" wrapText="1"/>
    </xf>
    <xf numFmtId="0" fontId="4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3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 wrapText="1"/>
    </xf>
    <xf numFmtId="165" fontId="1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right" vertical="center"/>
    </xf>
    <xf numFmtId="0" fontId="0" fillId="0" borderId="1" xfId="0" applyBorder="1" applyAlignment="1">
      <alignment wrapText="1"/>
    </xf>
    <xf numFmtId="3" fontId="6" fillId="0" borderId="1" xfId="0" applyNumberFormat="1" applyFont="1" applyBorder="1" applyAlignment="1">
      <alignment/>
    </xf>
    <xf numFmtId="0" fontId="3" fillId="0" borderId="1" xfId="0" applyFont="1" applyBorder="1" applyAlignment="1">
      <alignment wrapText="1"/>
    </xf>
    <xf numFmtId="3" fontId="3" fillId="0" borderId="1" xfId="0" applyNumberFormat="1" applyFont="1" applyBorder="1" applyAlignment="1">
      <alignment/>
    </xf>
    <xf numFmtId="3" fontId="0" fillId="0" borderId="0" xfId="0" applyNumberFormat="1" applyAlignment="1">
      <alignment/>
    </xf>
    <xf numFmtId="166" fontId="6" fillId="0" borderId="0" xfId="19" applyNumberFormat="1" applyFont="1" applyAlignment="1">
      <alignment/>
    </xf>
    <xf numFmtId="3" fontId="0" fillId="0" borderId="0" xfId="0" applyNumberFormat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vertical="top"/>
    </xf>
    <xf numFmtId="10" fontId="0" fillId="0" borderId="1" xfId="0" applyNumberFormat="1" applyBorder="1" applyAlignment="1">
      <alignment/>
    </xf>
    <xf numFmtId="0" fontId="13" fillId="0" borderId="0" xfId="0" applyFont="1" applyAlignment="1">
      <alignment/>
    </xf>
    <xf numFmtId="6" fontId="13" fillId="0" borderId="0" xfId="0" applyNumberFormat="1" applyFont="1" applyAlignment="1">
      <alignment/>
    </xf>
    <xf numFmtId="49" fontId="2" fillId="0" borderId="1" xfId="0" applyNumberFormat="1" applyFont="1" applyBorder="1" applyAlignment="1">
      <alignment horizontal="left" vertical="top"/>
    </xf>
    <xf numFmtId="49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wrapText="1"/>
    </xf>
    <xf numFmtId="6" fontId="2" fillId="0" borderId="1" xfId="0" applyNumberFormat="1" applyFont="1" applyBorder="1" applyAlignment="1">
      <alignment/>
    </xf>
    <xf numFmtId="3" fontId="6" fillId="0" borderId="23" xfId="0" applyNumberFormat="1" applyFont="1" applyBorder="1" applyAlignment="1">
      <alignment horizontal="right"/>
    </xf>
    <xf numFmtId="3" fontId="6" fillId="0" borderId="24" xfId="0" applyNumberFormat="1" applyFont="1" applyBorder="1" applyAlignment="1">
      <alignment horizontal="right"/>
    </xf>
    <xf numFmtId="49" fontId="1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wrapText="1"/>
    </xf>
    <xf numFmtId="6" fontId="1" fillId="0" borderId="1" xfId="0" applyNumberFormat="1" applyFont="1" applyBorder="1" applyAlignment="1">
      <alignment/>
    </xf>
    <xf numFmtId="4" fontId="6" fillId="0" borderId="25" xfId="0" applyNumberFormat="1" applyFont="1" applyBorder="1" applyAlignment="1">
      <alignment vertical="center"/>
    </xf>
    <xf numFmtId="0" fontId="6" fillId="0" borderId="22" xfId="0" applyFont="1" applyBorder="1" applyAlignment="1">
      <alignment vertical="center" wrapText="1"/>
    </xf>
    <xf numFmtId="0" fontId="6" fillId="0" borderId="22" xfId="0" applyFont="1" applyBorder="1" applyAlignment="1">
      <alignment vertical="center"/>
    </xf>
    <xf numFmtId="0" fontId="6" fillId="0" borderId="25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 vertical="justify"/>
    </xf>
    <xf numFmtId="0" fontId="2" fillId="2" borderId="0" xfId="0" applyFont="1" applyFill="1" applyAlignment="1">
      <alignment horizontal="center" vertical="justify" wrapText="1"/>
    </xf>
    <xf numFmtId="0" fontId="2" fillId="2" borderId="0" xfId="0" applyFont="1" applyFill="1" applyAlignment="1">
      <alignment horizontal="center" vertical="justify"/>
    </xf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/>
    </xf>
    <xf numFmtId="0" fontId="6" fillId="0" borderId="3" xfId="0" applyFont="1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4" fontId="6" fillId="0" borderId="3" xfId="0" applyNumberFormat="1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4" fontId="6" fillId="0" borderId="22" xfId="0" applyNumberFormat="1" applyFont="1" applyBorder="1" applyAlignment="1">
      <alignment vertical="center"/>
    </xf>
    <xf numFmtId="0" fontId="0" fillId="0" borderId="1" xfId="0" applyBorder="1" applyAlignment="1">
      <alignment vertical="center" wrapText="1"/>
    </xf>
    <xf numFmtId="4" fontId="0" fillId="0" borderId="1" xfId="0" applyNumberFormat="1" applyBorder="1" applyAlignment="1">
      <alignment vertical="center"/>
    </xf>
    <xf numFmtId="0" fontId="3" fillId="2" borderId="0" xfId="0" applyFont="1" applyFill="1" applyAlignment="1">
      <alignment horizontal="center"/>
    </xf>
    <xf numFmtId="0" fontId="3" fillId="2" borderId="4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25" xfId="0" applyFont="1" applyFill="1" applyBorder="1" applyAlignment="1">
      <alignment horizontal="center" vertical="top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26" xfId="0" applyFont="1" applyFill="1" applyBorder="1" applyAlignment="1">
      <alignment horizontal="center" vertical="top" wrapText="1"/>
    </xf>
    <xf numFmtId="0" fontId="3" fillId="2" borderId="27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wrapText="1"/>
    </xf>
    <xf numFmtId="0" fontId="1" fillId="2" borderId="22" xfId="0" applyFont="1" applyFill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6" fillId="0" borderId="28" xfId="0" applyFont="1" applyBorder="1" applyAlignment="1">
      <alignment horizontal="center" vertical="top"/>
    </xf>
    <xf numFmtId="0" fontId="6" fillId="0" borderId="29" xfId="0" applyFont="1" applyBorder="1" applyAlignment="1">
      <alignment horizontal="center" vertical="top"/>
    </xf>
    <xf numFmtId="0" fontId="6" fillId="0" borderId="23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6" fillId="0" borderId="15" xfId="0" applyFont="1" applyBorder="1" applyAlignment="1">
      <alignment horizontal="right"/>
    </xf>
    <xf numFmtId="0" fontId="0" fillId="0" borderId="30" xfId="0" applyBorder="1" applyAlignment="1">
      <alignment horizontal="right"/>
    </xf>
    <xf numFmtId="0" fontId="6" fillId="0" borderId="18" xfId="0" applyFont="1" applyBorder="1" applyAlignment="1">
      <alignment horizontal="right"/>
    </xf>
    <xf numFmtId="0" fontId="0" fillId="0" borderId="31" xfId="0" applyBorder="1" applyAlignment="1">
      <alignment horizontal="right"/>
    </xf>
    <xf numFmtId="0" fontId="6" fillId="0" borderId="32" xfId="0" applyFont="1" applyBorder="1" applyAlignment="1">
      <alignment horizontal="center" vertical="top" wrapText="1"/>
    </xf>
    <xf numFmtId="0" fontId="6" fillId="0" borderId="33" xfId="0" applyFont="1" applyBorder="1" applyAlignment="1">
      <alignment horizontal="center" vertical="top" wrapText="1"/>
    </xf>
    <xf numFmtId="3" fontId="1" fillId="0" borderId="15" xfId="0" applyNumberFormat="1" applyFont="1" applyBorder="1" applyAlignment="1">
      <alignment horizontal="left" vertical="top" wrapText="1"/>
    </xf>
    <xf numFmtId="0" fontId="4" fillId="0" borderId="30" xfId="0" applyFont="1" applyBorder="1" applyAlignment="1">
      <alignment horizontal="left" vertical="top"/>
    </xf>
    <xf numFmtId="0" fontId="0" fillId="0" borderId="28" xfId="0" applyBorder="1" applyAlignment="1">
      <alignment horizontal="center" vertical="top"/>
    </xf>
    <xf numFmtId="0" fontId="0" fillId="0" borderId="29" xfId="0" applyBorder="1" applyAlignment="1">
      <alignment horizontal="center" vertical="top"/>
    </xf>
    <xf numFmtId="0" fontId="0" fillId="0" borderId="2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2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6" fillId="0" borderId="30" xfId="0" applyFont="1" applyBorder="1" applyAlignment="1">
      <alignment horizontal="right"/>
    </xf>
    <xf numFmtId="0" fontId="6" fillId="0" borderId="31" xfId="0" applyFont="1" applyBorder="1" applyAlignment="1">
      <alignment horizontal="right"/>
    </xf>
    <xf numFmtId="0" fontId="6" fillId="0" borderId="17" xfId="0" applyFont="1" applyBorder="1" applyAlignment="1">
      <alignment horizontal="right" wrapText="1"/>
    </xf>
    <xf numFmtId="0" fontId="0" fillId="0" borderId="17" xfId="0" applyBorder="1" applyAlignment="1">
      <alignment horizontal="right" wrapText="1"/>
    </xf>
    <xf numFmtId="0" fontId="0" fillId="0" borderId="34" xfId="0" applyBorder="1" applyAlignment="1">
      <alignment horizontal="center" vertical="top"/>
    </xf>
    <xf numFmtId="0" fontId="0" fillId="0" borderId="4" xfId="0" applyBorder="1" applyAlignment="1">
      <alignment horizontal="left" vertical="top" wrapText="1"/>
    </xf>
    <xf numFmtId="0" fontId="0" fillId="0" borderId="4" xfId="0" applyBorder="1" applyAlignment="1">
      <alignment horizontal="center" vertical="top" wrapText="1"/>
    </xf>
    <xf numFmtId="3" fontId="1" fillId="0" borderId="5" xfId="0" applyNumberFormat="1" applyFont="1" applyBorder="1" applyAlignment="1">
      <alignment horizontal="left" vertical="top" wrapText="1"/>
    </xf>
    <xf numFmtId="0" fontId="4" fillId="0" borderId="35" xfId="0" applyFont="1" applyBorder="1" applyAlignment="1">
      <alignment horizontal="left" vertical="top"/>
    </xf>
    <xf numFmtId="0" fontId="4" fillId="0" borderId="36" xfId="0" applyFont="1" applyBorder="1" applyAlignment="1">
      <alignment horizontal="left" vertical="top"/>
    </xf>
    <xf numFmtId="0" fontId="4" fillId="0" borderId="37" xfId="0" applyFont="1" applyBorder="1" applyAlignment="1">
      <alignment horizontal="left" vertical="top"/>
    </xf>
    <xf numFmtId="0" fontId="0" fillId="0" borderId="2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23" xfId="0" applyBorder="1" applyAlignment="1">
      <alignment horizontal="center" vertical="top"/>
    </xf>
    <xf numFmtId="0" fontId="1" fillId="0" borderId="38" xfId="0" applyFont="1" applyBorder="1" applyAlignment="1">
      <alignment horizontal="left" vertical="top" wrapText="1"/>
    </xf>
    <xf numFmtId="0" fontId="4" fillId="0" borderId="39" xfId="0" applyFont="1" applyBorder="1" applyAlignment="1">
      <alignment horizontal="left" vertical="top" wrapText="1"/>
    </xf>
    <xf numFmtId="0" fontId="4" fillId="0" borderId="36" xfId="0" applyFont="1" applyBorder="1" applyAlignment="1">
      <alignment horizontal="left" vertical="top" wrapText="1"/>
    </xf>
    <xf numFmtId="0" fontId="4" fillId="0" borderId="37" xfId="0" applyFont="1" applyBorder="1" applyAlignment="1">
      <alignment horizontal="left" vertical="top" wrapText="1"/>
    </xf>
    <xf numFmtId="0" fontId="1" fillId="0" borderId="30" xfId="0" applyFont="1" applyBorder="1" applyAlignment="1">
      <alignment horizontal="left" vertical="top"/>
    </xf>
    <xf numFmtId="3" fontId="6" fillId="0" borderId="18" xfId="0" applyNumberFormat="1" applyFont="1" applyBorder="1" applyAlignment="1">
      <alignment horizontal="right"/>
    </xf>
    <xf numFmtId="3" fontId="6" fillId="0" borderId="31" xfId="0" applyNumberFormat="1" applyFont="1" applyBorder="1" applyAlignment="1">
      <alignment horizontal="right"/>
    </xf>
    <xf numFmtId="3" fontId="6" fillId="0" borderId="15" xfId="0" applyNumberFormat="1" applyFont="1" applyBorder="1" applyAlignment="1">
      <alignment horizontal="right"/>
    </xf>
    <xf numFmtId="0" fontId="0" fillId="0" borderId="13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4" fillId="0" borderId="30" xfId="0" applyFont="1" applyBorder="1" applyAlignment="1">
      <alignment horizontal="left" vertical="top" wrapText="1"/>
    </xf>
    <xf numFmtId="3" fontId="1" fillId="0" borderId="38" xfId="0" applyNumberFormat="1" applyFont="1" applyBorder="1" applyAlignment="1">
      <alignment horizontal="left" vertical="top" wrapText="1"/>
    </xf>
    <xf numFmtId="0" fontId="4" fillId="0" borderId="39" xfId="0" applyFont="1" applyBorder="1" applyAlignment="1">
      <alignment horizontal="left" vertical="top"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/>
    </xf>
    <xf numFmtId="3" fontId="1" fillId="0" borderId="15" xfId="0" applyNumberFormat="1" applyFont="1" applyBorder="1" applyAlignment="1">
      <alignment horizontal="left" wrapText="1"/>
    </xf>
    <xf numFmtId="0" fontId="4" fillId="0" borderId="30" xfId="0" applyFont="1" applyBorder="1" applyAlignment="1">
      <alignment horizontal="left"/>
    </xf>
    <xf numFmtId="0" fontId="0" fillId="0" borderId="38" xfId="0" applyBorder="1" applyAlignment="1">
      <alignment horizontal="center" vertical="top"/>
    </xf>
    <xf numFmtId="0" fontId="4" fillId="0" borderId="15" xfId="0" applyFont="1" applyBorder="1" applyAlignment="1">
      <alignment horizontal="left" vertical="top" wrapText="1"/>
    </xf>
    <xf numFmtId="0" fontId="0" fillId="0" borderId="36" xfId="0" applyBorder="1" applyAlignment="1">
      <alignment horizontal="right"/>
    </xf>
    <xf numFmtId="0" fontId="0" fillId="0" borderId="37" xfId="0" applyBorder="1" applyAlignment="1">
      <alignment horizontal="right"/>
    </xf>
    <xf numFmtId="3" fontId="3" fillId="2" borderId="15" xfId="0" applyNumberFormat="1" applyFont="1" applyFill="1" applyBorder="1" applyAlignment="1">
      <alignment wrapText="1"/>
    </xf>
    <xf numFmtId="3" fontId="3" fillId="2" borderId="30" xfId="0" applyNumberFormat="1" applyFont="1" applyFill="1" applyBorder="1" applyAlignment="1">
      <alignment wrapText="1"/>
    </xf>
    <xf numFmtId="3" fontId="3" fillId="2" borderId="40" xfId="0" applyNumberFormat="1" applyFont="1" applyFill="1" applyBorder="1" applyAlignment="1">
      <alignment horizontal="right"/>
    </xf>
    <xf numFmtId="3" fontId="3" fillId="2" borderId="31" xfId="0" applyNumberFormat="1" applyFont="1" applyFill="1" applyBorder="1" applyAlignment="1">
      <alignment horizontal="right"/>
    </xf>
    <xf numFmtId="0" fontId="0" fillId="0" borderId="41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3" fontId="4" fillId="0" borderId="38" xfId="0" applyNumberFormat="1" applyFont="1" applyBorder="1" applyAlignment="1">
      <alignment horizontal="left" vertical="top" wrapText="1"/>
    </xf>
    <xf numFmtId="0" fontId="0" fillId="0" borderId="39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Font="1" applyAlignment="1">
      <alignment horizontal="center" vertical="justify"/>
    </xf>
    <xf numFmtId="0" fontId="0" fillId="0" borderId="0" xfId="0" applyAlignment="1">
      <alignment horizontal="center" vertical="justify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2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2" fillId="2" borderId="3" xfId="0" applyFont="1" applyFill="1" applyBorder="1" applyAlignment="1">
      <alignment horizontal="center" vertical="top" wrapText="1"/>
    </xf>
    <xf numFmtId="0" fontId="2" fillId="2" borderId="25" xfId="0" applyFont="1" applyFill="1" applyBorder="1" applyAlignment="1">
      <alignment horizontal="center" vertical="top" wrapText="1"/>
    </xf>
    <xf numFmtId="0" fontId="2" fillId="2" borderId="22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0" fillId="2" borderId="0" xfId="0" applyFill="1" applyAlignment="1">
      <alignment horizontal="center"/>
    </xf>
    <xf numFmtId="3" fontId="4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43"/>
  <sheetViews>
    <sheetView workbookViewId="0" topLeftCell="A127">
      <selection activeCell="A145" sqref="A145"/>
    </sheetView>
  </sheetViews>
  <sheetFormatPr defaultColWidth="9.140625" defaultRowHeight="12.75"/>
  <cols>
    <col min="1" max="1" width="4.00390625" style="0" customWidth="1"/>
    <col min="2" max="2" width="29.28125" style="0" customWidth="1"/>
    <col min="3" max="5" width="11.57421875" style="0" customWidth="1"/>
  </cols>
  <sheetData>
    <row r="2" spans="1:6" ht="12.75">
      <c r="A2" s="1"/>
      <c r="B2" s="2"/>
      <c r="C2" s="3"/>
      <c r="D2" s="4" t="s">
        <v>1</v>
      </c>
      <c r="E2" s="4"/>
      <c r="F2" s="4"/>
    </row>
    <row r="3" spans="1:6" ht="12.75">
      <c r="A3" s="1"/>
      <c r="B3" s="2"/>
      <c r="C3" s="3"/>
      <c r="D3" s="4" t="s">
        <v>687</v>
      </c>
      <c r="E3" s="4"/>
      <c r="F3" s="4"/>
    </row>
    <row r="4" spans="1:6" ht="12.75">
      <c r="A4" s="1"/>
      <c r="B4" s="2"/>
      <c r="C4" s="3"/>
      <c r="D4" s="4" t="s">
        <v>2</v>
      </c>
      <c r="E4" s="4"/>
      <c r="F4" s="4"/>
    </row>
    <row r="5" spans="1:6" ht="12.75">
      <c r="A5" s="1"/>
      <c r="B5" s="2"/>
      <c r="C5" s="3"/>
      <c r="D5" s="4" t="s">
        <v>686</v>
      </c>
      <c r="E5" s="4"/>
      <c r="F5" s="4"/>
    </row>
    <row r="6" spans="1:6" ht="12.75">
      <c r="A6" s="1"/>
      <c r="B6" s="2"/>
      <c r="C6" s="3"/>
      <c r="D6" s="3"/>
      <c r="E6" s="3"/>
      <c r="F6" s="3"/>
    </row>
    <row r="7" spans="1:6" ht="12.75">
      <c r="A7" s="318" t="s">
        <v>3</v>
      </c>
      <c r="B7" s="318"/>
      <c r="C7" s="318"/>
      <c r="D7" s="318"/>
      <c r="E7" s="318"/>
      <c r="F7" s="318"/>
    </row>
    <row r="8" spans="1:6" ht="12.75">
      <c r="A8" s="1"/>
      <c r="B8" s="2"/>
      <c r="C8" s="3"/>
      <c r="D8" s="3"/>
      <c r="E8" s="3"/>
      <c r="F8" s="3"/>
    </row>
    <row r="9" spans="1:6" ht="54" customHeight="1">
      <c r="A9" s="5" t="s">
        <v>4</v>
      </c>
      <c r="B9" s="6" t="s">
        <v>5</v>
      </c>
      <c r="C9" s="7" t="s">
        <v>6</v>
      </c>
      <c r="D9" s="8" t="s">
        <v>7</v>
      </c>
      <c r="E9" s="7" t="s">
        <v>308</v>
      </c>
      <c r="F9" s="7" t="s">
        <v>8</v>
      </c>
    </row>
    <row r="10" spans="1:6" ht="12.75">
      <c r="A10" s="9">
        <v>1</v>
      </c>
      <c r="B10" s="10">
        <v>2</v>
      </c>
      <c r="C10" s="11">
        <v>3</v>
      </c>
      <c r="D10" s="11">
        <v>4</v>
      </c>
      <c r="E10" s="11">
        <v>5</v>
      </c>
      <c r="F10" s="11">
        <v>6</v>
      </c>
    </row>
    <row r="11" spans="1:6" ht="12.75">
      <c r="A11" s="12" t="s">
        <v>9</v>
      </c>
      <c r="B11" s="13" t="s">
        <v>10</v>
      </c>
      <c r="C11" s="14">
        <f>C15+C16</f>
        <v>100000</v>
      </c>
      <c r="D11" s="14">
        <f>D15+D16+D17</f>
        <v>63423</v>
      </c>
      <c r="E11" s="14">
        <f>E15+E16</f>
        <v>0</v>
      </c>
      <c r="F11" s="15">
        <f>+E11/D11%</f>
        <v>0</v>
      </c>
    </row>
    <row r="12" spans="1:6" ht="12.75">
      <c r="A12" s="16"/>
      <c r="B12" s="17" t="s">
        <v>11</v>
      </c>
      <c r="C12" s="18"/>
      <c r="D12" s="18"/>
      <c r="E12" s="18"/>
      <c r="F12" s="15"/>
    </row>
    <row r="13" spans="1:6" ht="12.75">
      <c r="A13" s="16"/>
      <c r="B13" s="17" t="s">
        <v>12</v>
      </c>
      <c r="C13" s="19">
        <f>C15+C16+C17</f>
        <v>100000</v>
      </c>
      <c r="D13" s="19">
        <f>D15+D16+D17</f>
        <v>63423</v>
      </c>
      <c r="E13" s="19">
        <f>E15+E16+E17</f>
        <v>0</v>
      </c>
      <c r="F13" s="20">
        <f>+E13/D13%</f>
        <v>0</v>
      </c>
    </row>
    <row r="14" spans="1:6" ht="12.75">
      <c r="A14" s="16"/>
      <c r="B14" s="17" t="s">
        <v>11</v>
      </c>
      <c r="C14" s="18"/>
      <c r="D14" s="18"/>
      <c r="E14" s="18"/>
      <c r="F14" s="20"/>
    </row>
    <row r="15" spans="1:6" ht="12.75">
      <c r="A15" s="21"/>
      <c r="B15" s="22" t="s">
        <v>13</v>
      </c>
      <c r="C15" s="23">
        <v>100000</v>
      </c>
      <c r="D15" s="23">
        <v>23373</v>
      </c>
      <c r="E15" s="3">
        <v>0</v>
      </c>
      <c r="F15" s="20">
        <f>+E15/D15%</f>
        <v>0</v>
      </c>
    </row>
    <row r="16" spans="1:6" ht="33.75">
      <c r="A16" s="21"/>
      <c r="B16" s="22" t="s">
        <v>14</v>
      </c>
      <c r="C16" s="23">
        <v>0</v>
      </c>
      <c r="D16" s="23">
        <v>23373</v>
      </c>
      <c r="E16" s="23">
        <v>0</v>
      </c>
      <c r="F16" s="24">
        <f>+E16/D16%</f>
        <v>0</v>
      </c>
    </row>
    <row r="17" spans="1:6" ht="12.75">
      <c r="A17" s="21"/>
      <c r="B17" s="22" t="s">
        <v>15</v>
      </c>
      <c r="C17" s="23">
        <v>0</v>
      </c>
      <c r="D17" s="23">
        <v>16677</v>
      </c>
      <c r="E17" s="23">
        <v>0</v>
      </c>
      <c r="F17" s="24">
        <v>0</v>
      </c>
    </row>
    <row r="18" spans="1:6" ht="17.25" customHeight="1">
      <c r="A18" s="25" t="s">
        <v>16</v>
      </c>
      <c r="B18" s="26" t="s">
        <v>17</v>
      </c>
      <c r="C18" s="27">
        <f>C22</f>
        <v>388000</v>
      </c>
      <c r="D18" s="27">
        <f>D22</f>
        <v>388000</v>
      </c>
      <c r="E18" s="27">
        <f>E22</f>
        <v>303000</v>
      </c>
      <c r="F18" s="15">
        <f>+E18/D18%</f>
        <v>78.09278350515464</v>
      </c>
    </row>
    <row r="19" spans="1:6" ht="12.75">
      <c r="A19" s="21"/>
      <c r="B19" s="22" t="s">
        <v>11</v>
      </c>
      <c r="C19" s="27"/>
      <c r="D19" s="27"/>
      <c r="E19" s="27"/>
      <c r="F19" s="15"/>
    </row>
    <row r="20" spans="1:6" ht="12.75">
      <c r="A20" s="21"/>
      <c r="B20" s="22" t="s">
        <v>12</v>
      </c>
      <c r="C20" s="28">
        <f>C22</f>
        <v>388000</v>
      </c>
      <c r="D20" s="28">
        <f>D22</f>
        <v>388000</v>
      </c>
      <c r="E20" s="28">
        <f>E22</f>
        <v>303000</v>
      </c>
      <c r="F20" s="24">
        <f>+E20/D20%</f>
        <v>78.09278350515464</v>
      </c>
    </row>
    <row r="21" spans="1:6" ht="12.75">
      <c r="A21" s="21"/>
      <c r="B21" s="22" t="s">
        <v>11</v>
      </c>
      <c r="C21" s="27"/>
      <c r="D21" s="27"/>
      <c r="E21" s="27"/>
      <c r="F21" s="24"/>
    </row>
    <row r="22" spans="1:6" ht="24.75" customHeight="1">
      <c r="A22" s="1"/>
      <c r="B22" s="2" t="s">
        <v>18</v>
      </c>
      <c r="C22" s="23">
        <v>388000</v>
      </c>
      <c r="D22" s="23">
        <v>388000</v>
      </c>
      <c r="E22" s="23">
        <v>303000</v>
      </c>
      <c r="F22" s="24">
        <f>+E22/D22%</f>
        <v>78.09278350515464</v>
      </c>
    </row>
    <row r="23" spans="1:6" ht="16.5" customHeight="1">
      <c r="A23" s="25" t="s">
        <v>19</v>
      </c>
      <c r="B23" s="26" t="s">
        <v>20</v>
      </c>
      <c r="C23" s="27">
        <f>C25+C32</f>
        <v>3647000</v>
      </c>
      <c r="D23" s="27">
        <f>D25+D32</f>
        <v>3647000</v>
      </c>
      <c r="E23" s="27">
        <f>E25+E32</f>
        <v>6115964</v>
      </c>
      <c r="F23" s="29">
        <f aca="true" t="shared" si="0" ref="F23:F78">+E23/D23%</f>
        <v>167.69849191115986</v>
      </c>
    </row>
    <row r="24" spans="1:6" ht="12.75">
      <c r="A24" s="1"/>
      <c r="B24" s="2" t="s">
        <v>11</v>
      </c>
      <c r="C24" s="3"/>
      <c r="D24" s="3"/>
      <c r="E24" s="3"/>
      <c r="F24" s="29"/>
    </row>
    <row r="25" spans="1:6" ht="12.75">
      <c r="A25" s="1"/>
      <c r="B25" s="2" t="s">
        <v>12</v>
      </c>
      <c r="C25" s="3">
        <f>C27+C28+C29+C30+C31</f>
        <v>3007000</v>
      </c>
      <c r="D25" s="3">
        <f>D27+D28+D29+D30+D31</f>
        <v>3007000</v>
      </c>
      <c r="E25" s="3">
        <f>E27+E28+E29+E30+E31</f>
        <v>3032100</v>
      </c>
      <c r="F25" s="30">
        <f t="shared" si="0"/>
        <v>100.8347189890256</v>
      </c>
    </row>
    <row r="26" spans="1:6" ht="12.75">
      <c r="A26" s="1"/>
      <c r="B26" s="2" t="s">
        <v>11</v>
      </c>
      <c r="C26" s="3"/>
      <c r="D26" s="3"/>
      <c r="E26" s="3"/>
      <c r="F26" s="30"/>
    </row>
    <row r="27" spans="1:6" ht="13.5" customHeight="1">
      <c r="A27" s="1"/>
      <c r="B27" s="2" t="s">
        <v>21</v>
      </c>
      <c r="C27" s="3">
        <v>2655000</v>
      </c>
      <c r="D27" s="3">
        <v>2655000</v>
      </c>
      <c r="E27" s="3">
        <v>2703100</v>
      </c>
      <c r="F27" s="30">
        <f t="shared" si="0"/>
        <v>101.81167608286252</v>
      </c>
    </row>
    <row r="28" spans="1:6" ht="13.5" customHeight="1">
      <c r="A28" s="1"/>
      <c r="B28" s="2" t="s">
        <v>22</v>
      </c>
      <c r="C28" s="3">
        <v>15000</v>
      </c>
      <c r="D28" s="3">
        <v>15000</v>
      </c>
      <c r="E28" s="3">
        <v>17000</v>
      </c>
      <c r="F28" s="30">
        <f t="shared" si="0"/>
        <v>113.33333333333333</v>
      </c>
    </row>
    <row r="29" spans="1:6" ht="23.25" customHeight="1">
      <c r="A29" s="1"/>
      <c r="B29" s="2" t="s">
        <v>23</v>
      </c>
      <c r="C29" s="3">
        <v>140000</v>
      </c>
      <c r="D29" s="3">
        <v>140000</v>
      </c>
      <c r="E29" s="3">
        <v>116000</v>
      </c>
      <c r="F29" s="30">
        <f t="shared" si="0"/>
        <v>82.85714285714286</v>
      </c>
    </row>
    <row r="30" spans="1:6" ht="14.25" customHeight="1">
      <c r="A30" s="1"/>
      <c r="B30" s="2" t="s">
        <v>24</v>
      </c>
      <c r="C30" s="3">
        <v>176000</v>
      </c>
      <c r="D30" s="3">
        <v>176000</v>
      </c>
      <c r="E30" s="3">
        <v>176000</v>
      </c>
      <c r="F30" s="30">
        <f t="shared" si="0"/>
        <v>100</v>
      </c>
    </row>
    <row r="31" spans="1:6" ht="14.25" customHeight="1">
      <c r="A31" s="1"/>
      <c r="B31" s="2" t="s">
        <v>25</v>
      </c>
      <c r="C31" s="3">
        <v>21000</v>
      </c>
      <c r="D31" s="3">
        <v>21000</v>
      </c>
      <c r="E31" s="3">
        <v>20000</v>
      </c>
      <c r="F31" s="30">
        <f>+E31/D31%</f>
        <v>95.23809523809524</v>
      </c>
    </row>
    <row r="32" spans="1:6" ht="14.25" customHeight="1">
      <c r="A32" s="1"/>
      <c r="B32" s="2" t="s">
        <v>26</v>
      </c>
      <c r="C32" s="3">
        <f>C34</f>
        <v>640000</v>
      </c>
      <c r="D32" s="3">
        <f>D34</f>
        <v>640000</v>
      </c>
      <c r="E32" s="3">
        <f>E34+E35</f>
        <v>3083864</v>
      </c>
      <c r="F32" s="30">
        <f>+E32/D32%</f>
        <v>481.85375</v>
      </c>
    </row>
    <row r="33" spans="1:6" ht="14.25" customHeight="1">
      <c r="A33" s="1"/>
      <c r="B33" s="2" t="s">
        <v>11</v>
      </c>
      <c r="C33" s="3"/>
      <c r="D33" s="3"/>
      <c r="E33" s="3"/>
      <c r="F33" s="30"/>
    </row>
    <row r="34" spans="1:6" ht="15.75" customHeight="1">
      <c r="A34" s="1"/>
      <c r="B34" s="2" t="s">
        <v>27</v>
      </c>
      <c r="C34" s="3">
        <v>640000</v>
      </c>
      <c r="D34" s="3">
        <v>640000</v>
      </c>
      <c r="E34" s="3">
        <v>2500000</v>
      </c>
      <c r="F34" s="30">
        <f t="shared" si="0"/>
        <v>390.625</v>
      </c>
    </row>
    <row r="35" spans="1:6" ht="12.75">
      <c r="A35" s="1"/>
      <c r="B35" s="2" t="s">
        <v>104</v>
      </c>
      <c r="C35" s="3">
        <v>0</v>
      </c>
      <c r="D35" s="3">
        <v>0</v>
      </c>
      <c r="E35" s="3">
        <v>583864</v>
      </c>
      <c r="F35" s="30">
        <v>0</v>
      </c>
    </row>
    <row r="36" spans="1:6" ht="12.75">
      <c r="A36" s="1"/>
      <c r="B36" s="2"/>
      <c r="C36" s="3"/>
      <c r="D36" s="3"/>
      <c r="E36" s="3"/>
      <c r="F36" s="30"/>
    </row>
    <row r="37" spans="1:6" ht="15" customHeight="1">
      <c r="A37" s="25" t="s">
        <v>28</v>
      </c>
      <c r="B37" s="26" t="s">
        <v>29</v>
      </c>
      <c r="C37" s="27">
        <f>C39</f>
        <v>208978</v>
      </c>
      <c r="D37" s="27">
        <f>D39</f>
        <v>208978</v>
      </c>
      <c r="E37" s="27">
        <f>E39</f>
        <v>287948</v>
      </c>
      <c r="F37" s="29">
        <f t="shared" si="0"/>
        <v>137.78866674961</v>
      </c>
    </row>
    <row r="38" spans="1:6" ht="12.75">
      <c r="A38" s="1"/>
      <c r="B38" s="2" t="s">
        <v>11</v>
      </c>
      <c r="C38" s="3"/>
      <c r="D38" s="3"/>
      <c r="E38" s="3"/>
      <c r="F38" s="29"/>
    </row>
    <row r="39" spans="1:6" ht="12.75">
      <c r="A39" s="1"/>
      <c r="B39" s="2" t="s">
        <v>12</v>
      </c>
      <c r="C39" s="3">
        <f>C41+C42+C43</f>
        <v>208978</v>
      </c>
      <c r="D39" s="3">
        <f>D41+D42+D43</f>
        <v>208978</v>
      </c>
      <c r="E39" s="3">
        <f>E41+E42+E43</f>
        <v>287948</v>
      </c>
      <c r="F39" s="31">
        <f t="shared" si="0"/>
        <v>137.78866674961</v>
      </c>
    </row>
    <row r="40" spans="1:6" ht="12.75">
      <c r="A40" s="1"/>
      <c r="B40" s="2" t="s">
        <v>11</v>
      </c>
      <c r="C40" s="3"/>
      <c r="D40" s="3"/>
      <c r="E40" s="3"/>
      <c r="F40" s="31"/>
    </row>
    <row r="41" spans="1:6" ht="24" customHeight="1">
      <c r="A41" s="1"/>
      <c r="B41" s="2" t="s">
        <v>30</v>
      </c>
      <c r="C41" s="23">
        <v>13978</v>
      </c>
      <c r="D41" s="23">
        <v>13978</v>
      </c>
      <c r="E41" s="23">
        <v>14348</v>
      </c>
      <c r="F41" s="31">
        <f t="shared" si="0"/>
        <v>102.64701674059236</v>
      </c>
    </row>
    <row r="42" spans="1:6" ht="16.5" customHeight="1">
      <c r="A42" s="1"/>
      <c r="B42" s="2" t="s">
        <v>31</v>
      </c>
      <c r="C42" s="3">
        <v>105000</v>
      </c>
      <c r="D42" s="3">
        <v>105000</v>
      </c>
      <c r="E42" s="3">
        <v>120000</v>
      </c>
      <c r="F42" s="30">
        <f t="shared" si="0"/>
        <v>114.28571428571429</v>
      </c>
    </row>
    <row r="43" spans="1:6" ht="12.75" customHeight="1">
      <c r="A43" s="1"/>
      <c r="B43" s="2" t="s">
        <v>32</v>
      </c>
      <c r="C43" s="23">
        <v>90000</v>
      </c>
      <c r="D43" s="23">
        <v>90000</v>
      </c>
      <c r="E43" s="23">
        <v>153600</v>
      </c>
      <c r="F43" s="30">
        <f t="shared" si="0"/>
        <v>170.66666666666666</v>
      </c>
    </row>
    <row r="44" spans="1:6" ht="14.25" customHeight="1">
      <c r="A44" s="25" t="s">
        <v>33</v>
      </c>
      <c r="B44" s="26" t="s">
        <v>34</v>
      </c>
      <c r="C44" s="27">
        <f>C46</f>
        <v>386150</v>
      </c>
      <c r="D44" s="27">
        <f>D46</f>
        <v>400144</v>
      </c>
      <c r="E44" s="27">
        <f>E46</f>
        <v>388503</v>
      </c>
      <c r="F44" s="29">
        <f t="shared" si="0"/>
        <v>97.09079731296733</v>
      </c>
    </row>
    <row r="45" spans="1:6" ht="12.75">
      <c r="A45" s="1"/>
      <c r="B45" s="2" t="s">
        <v>11</v>
      </c>
      <c r="C45" s="3"/>
      <c r="D45" s="3"/>
      <c r="E45" s="3"/>
      <c r="F45" s="29"/>
    </row>
    <row r="46" spans="1:6" ht="12.75">
      <c r="A46" s="1"/>
      <c r="B46" s="2" t="s">
        <v>12</v>
      </c>
      <c r="C46" s="3">
        <f>C47+C48+C49+C50</f>
        <v>386150</v>
      </c>
      <c r="D46" s="3">
        <f>D47+D48+D49+D50</f>
        <v>400144</v>
      </c>
      <c r="E46" s="3">
        <f>E47+E48+E49+E50</f>
        <v>388503</v>
      </c>
      <c r="F46" s="30">
        <f t="shared" si="0"/>
        <v>97.09079731296733</v>
      </c>
    </row>
    <row r="47" spans="1:6" ht="13.5" customHeight="1">
      <c r="A47" s="1"/>
      <c r="B47" s="2" t="s">
        <v>15</v>
      </c>
      <c r="C47" s="3">
        <v>128075</v>
      </c>
      <c r="D47" s="3">
        <v>142069</v>
      </c>
      <c r="E47" s="3">
        <v>130903</v>
      </c>
      <c r="F47" s="30">
        <f t="shared" si="0"/>
        <v>92.14043880086436</v>
      </c>
    </row>
    <row r="48" spans="1:6" ht="15" customHeight="1">
      <c r="A48" s="1"/>
      <c r="B48" s="2" t="s">
        <v>35</v>
      </c>
      <c r="C48" s="3">
        <v>250000</v>
      </c>
      <c r="D48" s="3">
        <v>250000</v>
      </c>
      <c r="E48" s="3">
        <v>250000</v>
      </c>
      <c r="F48" s="30">
        <f t="shared" si="0"/>
        <v>100</v>
      </c>
    </row>
    <row r="49" spans="1:6" ht="12.75">
      <c r="A49" s="1"/>
      <c r="B49" s="2" t="s">
        <v>36</v>
      </c>
      <c r="C49" s="3">
        <v>2000</v>
      </c>
      <c r="D49" s="3">
        <v>2000</v>
      </c>
      <c r="E49" s="3">
        <v>2000</v>
      </c>
      <c r="F49" s="30">
        <f t="shared" si="0"/>
        <v>100</v>
      </c>
    </row>
    <row r="50" spans="1:6" ht="25.5" customHeight="1">
      <c r="A50" s="1"/>
      <c r="B50" s="2" t="s">
        <v>37</v>
      </c>
      <c r="C50" s="3">
        <v>6075</v>
      </c>
      <c r="D50" s="3">
        <v>6075</v>
      </c>
      <c r="E50" s="3">
        <v>5600</v>
      </c>
      <c r="F50" s="30">
        <f t="shared" si="0"/>
        <v>92.18106995884774</v>
      </c>
    </row>
    <row r="51" spans="1:6" ht="42.75" customHeight="1">
      <c r="A51" s="32" t="s">
        <v>38</v>
      </c>
      <c r="B51" s="26" t="s">
        <v>39</v>
      </c>
      <c r="C51" s="33">
        <f>C53</f>
        <v>6350</v>
      </c>
      <c r="D51" s="33">
        <f>D53</f>
        <v>55551</v>
      </c>
      <c r="E51" s="33">
        <f>E53</f>
        <v>6350</v>
      </c>
      <c r="F51" s="34">
        <f t="shared" si="0"/>
        <v>11.430937336861623</v>
      </c>
    </row>
    <row r="52" spans="1:6" ht="12.75">
      <c r="A52" s="1"/>
      <c r="B52" s="2" t="s">
        <v>11</v>
      </c>
      <c r="C52" s="3"/>
      <c r="D52" s="3"/>
      <c r="E52" s="3"/>
      <c r="F52" s="29"/>
    </row>
    <row r="53" spans="1:6" ht="12.75">
      <c r="A53" s="1"/>
      <c r="B53" s="2" t="s">
        <v>12</v>
      </c>
      <c r="C53" s="3">
        <f>C54</f>
        <v>6350</v>
      </c>
      <c r="D53" s="3">
        <f>D54</f>
        <v>55551</v>
      </c>
      <c r="E53" s="3">
        <f>E54</f>
        <v>6350</v>
      </c>
      <c r="F53" s="30">
        <f t="shared" si="0"/>
        <v>11.430937336861623</v>
      </c>
    </row>
    <row r="54" spans="1:6" ht="13.5" customHeight="1">
      <c r="A54" s="1"/>
      <c r="B54" s="2" t="s">
        <v>40</v>
      </c>
      <c r="C54" s="3">
        <v>6350</v>
      </c>
      <c r="D54" s="3">
        <v>55551</v>
      </c>
      <c r="E54" s="3">
        <v>6350</v>
      </c>
      <c r="F54" s="30">
        <f t="shared" si="0"/>
        <v>11.430937336861623</v>
      </c>
    </row>
    <row r="55" spans="1:6" ht="23.25" customHeight="1">
      <c r="A55" s="32" t="s">
        <v>41</v>
      </c>
      <c r="B55" s="26" t="s">
        <v>42</v>
      </c>
      <c r="C55" s="33">
        <f>C57</f>
        <v>67341</v>
      </c>
      <c r="D55" s="33">
        <f>D57</f>
        <v>67341</v>
      </c>
      <c r="E55" s="33">
        <f>E57</f>
        <v>72477</v>
      </c>
      <c r="F55" s="34">
        <f t="shared" si="0"/>
        <v>107.626854368067</v>
      </c>
    </row>
    <row r="56" spans="1:6" ht="12.75">
      <c r="A56" s="1"/>
      <c r="B56" s="2" t="s">
        <v>11</v>
      </c>
      <c r="C56" s="3"/>
      <c r="D56" s="3"/>
      <c r="E56" s="3"/>
      <c r="F56" s="29"/>
    </row>
    <row r="57" spans="1:6" ht="12.75">
      <c r="A57" s="1"/>
      <c r="B57" s="2" t="s">
        <v>12</v>
      </c>
      <c r="C57" s="3">
        <f>C58+C59</f>
        <v>67341</v>
      </c>
      <c r="D57" s="3">
        <f>D58+D59</f>
        <v>67341</v>
      </c>
      <c r="E57" s="3">
        <f>E58+E59</f>
        <v>72477</v>
      </c>
      <c r="F57" s="31">
        <f t="shared" si="0"/>
        <v>107.626854368067</v>
      </c>
    </row>
    <row r="58" spans="1:6" ht="22.5" customHeight="1">
      <c r="A58" s="1"/>
      <c r="B58" s="2" t="s">
        <v>30</v>
      </c>
      <c r="C58" s="23">
        <v>22341</v>
      </c>
      <c r="D58" s="23">
        <v>22341</v>
      </c>
      <c r="E58" s="23">
        <v>22477</v>
      </c>
      <c r="F58" s="31">
        <f t="shared" si="0"/>
        <v>100.60874625128687</v>
      </c>
    </row>
    <row r="59" spans="1:6" ht="12.75">
      <c r="A59" s="1"/>
      <c r="B59" s="2" t="s">
        <v>43</v>
      </c>
      <c r="C59" s="3">
        <v>45000</v>
      </c>
      <c r="D59" s="3">
        <v>45000</v>
      </c>
      <c r="E59" s="3">
        <v>50000</v>
      </c>
      <c r="F59" s="30">
        <f t="shared" si="0"/>
        <v>111.11111111111111</v>
      </c>
    </row>
    <row r="60" spans="1:6" ht="57.75" customHeight="1">
      <c r="A60" s="32" t="s">
        <v>44</v>
      </c>
      <c r="B60" s="26" t="s">
        <v>45</v>
      </c>
      <c r="C60" s="33">
        <f>C62</f>
        <v>52555210</v>
      </c>
      <c r="D60" s="33">
        <f>D62</f>
        <v>52586022</v>
      </c>
      <c r="E60" s="33">
        <f>E62</f>
        <v>54579743</v>
      </c>
      <c r="F60" s="34">
        <f t="shared" si="0"/>
        <v>103.7913516257229</v>
      </c>
    </row>
    <row r="61" spans="1:6" ht="12.75">
      <c r="A61" s="1"/>
      <c r="B61" s="2" t="s">
        <v>11</v>
      </c>
      <c r="C61" s="3"/>
      <c r="D61" s="3"/>
      <c r="E61" s="3"/>
      <c r="F61" s="29"/>
    </row>
    <row r="62" spans="1:6" ht="12.75">
      <c r="A62" s="1"/>
      <c r="B62" s="2" t="s">
        <v>12</v>
      </c>
      <c r="C62" s="3">
        <f>C63+C64+C65+C66+C68+C69+C70+C71+C72+C73+C74+C75+C76+C77+C78+C79+C80</f>
        <v>52555210</v>
      </c>
      <c r="D62" s="3">
        <f>D63+D64+D65+D66+D68+D69+D70+D71+D72+D73+D74+D75+D76+D77+D78+D79+D80</f>
        <v>52586022</v>
      </c>
      <c r="E62" s="3">
        <f>E63+E64+E65+E66+E68+E69+E70+E71+E72+E73+E74+E75+E76+E77+E78+E79+E80</f>
        <v>54579743</v>
      </c>
      <c r="F62" s="30">
        <f t="shared" si="0"/>
        <v>103.7913516257229</v>
      </c>
    </row>
    <row r="63" spans="1:6" ht="12" customHeight="1">
      <c r="A63" s="1"/>
      <c r="B63" s="2" t="s">
        <v>46</v>
      </c>
      <c r="C63" s="3">
        <v>60000</v>
      </c>
      <c r="D63" s="3">
        <v>60000</v>
      </c>
      <c r="E63" s="3">
        <v>80000</v>
      </c>
      <c r="F63" s="30">
        <f t="shared" si="0"/>
        <v>133.33333333333334</v>
      </c>
    </row>
    <row r="64" spans="1:6" ht="12" customHeight="1">
      <c r="A64" s="1"/>
      <c r="B64" s="2" t="s">
        <v>47</v>
      </c>
      <c r="C64" s="3">
        <v>329000</v>
      </c>
      <c r="D64" s="3">
        <v>329000</v>
      </c>
      <c r="E64" s="3">
        <v>366000</v>
      </c>
      <c r="F64" s="30">
        <f t="shared" si="0"/>
        <v>111.24620060790274</v>
      </c>
    </row>
    <row r="65" spans="1:6" ht="12" customHeight="1">
      <c r="A65" s="1"/>
      <c r="B65" s="2" t="s">
        <v>48</v>
      </c>
      <c r="C65" s="3">
        <v>8000</v>
      </c>
      <c r="D65" s="3">
        <v>8000</v>
      </c>
      <c r="E65" s="3">
        <v>8100</v>
      </c>
      <c r="F65" s="30">
        <f t="shared" si="0"/>
        <v>101.25</v>
      </c>
    </row>
    <row r="66" spans="1:6" ht="12" customHeight="1">
      <c r="A66" s="1"/>
      <c r="B66" s="2" t="s">
        <v>49</v>
      </c>
      <c r="C66" s="3">
        <v>22680000</v>
      </c>
      <c r="D66" s="3">
        <v>22680000</v>
      </c>
      <c r="E66" s="3">
        <v>23360000</v>
      </c>
      <c r="F66" s="30">
        <f t="shared" si="0"/>
        <v>102.99823633156967</v>
      </c>
    </row>
    <row r="67" spans="1:6" ht="13.5" customHeight="1">
      <c r="A67" s="1"/>
      <c r="B67" s="2" t="s">
        <v>50</v>
      </c>
      <c r="C67" s="3">
        <v>600000</v>
      </c>
      <c r="D67" s="3">
        <v>600000</v>
      </c>
      <c r="E67" s="3">
        <v>0</v>
      </c>
      <c r="F67" s="30">
        <f t="shared" si="0"/>
        <v>0</v>
      </c>
    </row>
    <row r="68" spans="1:6" ht="14.25" customHeight="1">
      <c r="A68" s="1"/>
      <c r="B68" s="2" t="s">
        <v>51</v>
      </c>
      <c r="C68" s="3">
        <v>700000</v>
      </c>
      <c r="D68" s="3">
        <v>700000</v>
      </c>
      <c r="E68" s="3">
        <v>720000</v>
      </c>
      <c r="F68" s="30">
        <f t="shared" si="0"/>
        <v>102.85714285714286</v>
      </c>
    </row>
    <row r="69" spans="1:6" ht="12.75" customHeight="1">
      <c r="A69" s="1"/>
      <c r="B69" s="2" t="s">
        <v>52</v>
      </c>
      <c r="C69" s="3">
        <v>25000</v>
      </c>
      <c r="D69" s="3">
        <v>25000</v>
      </c>
      <c r="E69" s="3">
        <v>30000</v>
      </c>
      <c r="F69" s="30">
        <f t="shared" si="0"/>
        <v>120</v>
      </c>
    </row>
    <row r="70" spans="1:6" ht="12" customHeight="1">
      <c r="A70" s="1"/>
      <c r="B70" s="2" t="s">
        <v>53</v>
      </c>
      <c r="C70" s="3">
        <v>100000</v>
      </c>
      <c r="D70" s="3">
        <v>100000</v>
      </c>
      <c r="E70" s="3">
        <v>100000</v>
      </c>
      <c r="F70" s="30">
        <f t="shared" si="0"/>
        <v>100</v>
      </c>
    </row>
    <row r="71" spans="1:6" ht="14.25" customHeight="1">
      <c r="A71" s="1"/>
      <c r="B71" s="2" t="s">
        <v>54</v>
      </c>
      <c r="C71" s="3">
        <v>1020000</v>
      </c>
      <c r="D71" s="3">
        <v>1020000</v>
      </c>
      <c r="E71" s="3">
        <v>1200000</v>
      </c>
      <c r="F71" s="30">
        <f t="shared" si="0"/>
        <v>117.6470588235294</v>
      </c>
    </row>
    <row r="72" spans="1:6" ht="13.5" customHeight="1">
      <c r="A72" s="1"/>
      <c r="B72" s="2" t="s">
        <v>55</v>
      </c>
      <c r="C72" s="3">
        <v>280000</v>
      </c>
      <c r="D72" s="3">
        <v>280000</v>
      </c>
      <c r="E72" s="3">
        <v>280000</v>
      </c>
      <c r="F72" s="30">
        <f t="shared" si="0"/>
        <v>100</v>
      </c>
    </row>
    <row r="73" spans="1:6" ht="12" customHeight="1">
      <c r="A73" s="1"/>
      <c r="B73" s="2" t="s">
        <v>56</v>
      </c>
      <c r="C73" s="3">
        <v>25000</v>
      </c>
      <c r="D73" s="3">
        <v>0</v>
      </c>
      <c r="E73" s="3">
        <v>0</v>
      </c>
      <c r="F73" s="30">
        <v>0</v>
      </c>
    </row>
    <row r="74" spans="1:6" ht="14.25" customHeight="1">
      <c r="A74" s="1"/>
      <c r="B74" s="2" t="s">
        <v>57</v>
      </c>
      <c r="C74" s="3">
        <v>100000</v>
      </c>
      <c r="D74" s="3">
        <v>100000</v>
      </c>
      <c r="E74" s="3">
        <v>100000</v>
      </c>
      <c r="F74" s="30">
        <f t="shared" si="0"/>
        <v>100</v>
      </c>
    </row>
    <row r="75" spans="1:6" ht="13.5" customHeight="1">
      <c r="A75" s="1"/>
      <c r="B75" s="2" t="s">
        <v>58</v>
      </c>
      <c r="C75" s="3">
        <v>500000</v>
      </c>
      <c r="D75" s="3">
        <v>525000</v>
      </c>
      <c r="E75" s="3">
        <v>480942</v>
      </c>
      <c r="F75" s="30">
        <f t="shared" si="0"/>
        <v>91.608</v>
      </c>
    </row>
    <row r="76" spans="1:6" ht="21.75" customHeight="1">
      <c r="A76" s="1"/>
      <c r="B76" s="2" t="s">
        <v>59</v>
      </c>
      <c r="C76" s="3">
        <v>6000</v>
      </c>
      <c r="D76" s="3">
        <v>6000</v>
      </c>
      <c r="E76" s="3">
        <v>35000</v>
      </c>
      <c r="F76" s="30">
        <f t="shared" si="0"/>
        <v>583.3333333333334</v>
      </c>
    </row>
    <row r="77" spans="1:6" ht="14.25" customHeight="1">
      <c r="A77" s="1"/>
      <c r="B77" s="2" t="s">
        <v>60</v>
      </c>
      <c r="C77" s="3">
        <v>640000</v>
      </c>
      <c r="D77" s="3">
        <v>640000</v>
      </c>
      <c r="E77" s="3">
        <v>635000</v>
      </c>
      <c r="F77" s="30">
        <f t="shared" si="0"/>
        <v>99.21875</v>
      </c>
    </row>
    <row r="78" spans="1:6" ht="34.5" customHeight="1">
      <c r="A78" s="1"/>
      <c r="B78" s="2" t="s">
        <v>61</v>
      </c>
      <c r="C78" s="23">
        <v>0</v>
      </c>
      <c r="D78" s="23">
        <v>30812</v>
      </c>
      <c r="E78" s="23">
        <v>0</v>
      </c>
      <c r="F78" s="31">
        <f t="shared" si="0"/>
        <v>0</v>
      </c>
    </row>
    <row r="79" spans="1:6" ht="15.75" customHeight="1">
      <c r="A79" s="1"/>
      <c r="B79" s="2" t="s">
        <v>62</v>
      </c>
      <c r="C79" s="35">
        <v>24682210</v>
      </c>
      <c r="D79" s="3">
        <v>24682210</v>
      </c>
      <c r="E79" s="3">
        <v>25384701</v>
      </c>
      <c r="F79" s="30">
        <f>+E79/D79%</f>
        <v>102.84614303176255</v>
      </c>
    </row>
    <row r="80" spans="1:6" ht="15.75" customHeight="1">
      <c r="A80" s="1"/>
      <c r="B80" s="2" t="s">
        <v>63</v>
      </c>
      <c r="C80" s="3">
        <v>1400000</v>
      </c>
      <c r="D80" s="3">
        <v>1400000</v>
      </c>
      <c r="E80" s="3">
        <v>1800000</v>
      </c>
      <c r="F80" s="30">
        <f>+E80/D80%</f>
        <v>128.57142857142858</v>
      </c>
    </row>
    <row r="81" spans="1:6" ht="18.75" customHeight="1">
      <c r="A81" s="25" t="s">
        <v>64</v>
      </c>
      <c r="B81" s="26" t="s">
        <v>65</v>
      </c>
      <c r="C81" s="27">
        <f>C83</f>
        <v>17328342</v>
      </c>
      <c r="D81" s="27">
        <f>D83</f>
        <v>17366022</v>
      </c>
      <c r="E81" s="27">
        <f>E83</f>
        <v>18061023</v>
      </c>
      <c r="F81" s="29">
        <f>+E81/D81%</f>
        <v>104.00207370461698</v>
      </c>
    </row>
    <row r="82" spans="1:6" ht="12.75">
      <c r="A82" s="1"/>
      <c r="B82" s="2" t="s">
        <v>11</v>
      </c>
      <c r="C82" s="3"/>
      <c r="D82" s="3"/>
      <c r="E82" s="3"/>
      <c r="F82" s="29"/>
    </row>
    <row r="83" spans="1:6" ht="12.75">
      <c r="A83" s="1"/>
      <c r="B83" s="2" t="s">
        <v>12</v>
      </c>
      <c r="C83" s="3">
        <f>C84+C85</f>
        <v>17328342</v>
      </c>
      <c r="D83" s="3">
        <f>D84+D85</f>
        <v>17366022</v>
      </c>
      <c r="E83" s="3">
        <f>E84+E85</f>
        <v>18061023</v>
      </c>
      <c r="F83" s="30">
        <f>+E83/D83%</f>
        <v>104.00207370461698</v>
      </c>
    </row>
    <row r="84" spans="1:6" ht="13.5" customHeight="1">
      <c r="A84" s="1"/>
      <c r="B84" s="2" t="s">
        <v>66</v>
      </c>
      <c r="C84" s="3">
        <v>16680303</v>
      </c>
      <c r="D84" s="3">
        <v>16717983</v>
      </c>
      <c r="E84" s="3">
        <v>17238594</v>
      </c>
      <c r="F84" s="30">
        <f>+E84/D84%</f>
        <v>103.11407781668399</v>
      </c>
    </row>
    <row r="85" spans="1:6" ht="15" customHeight="1">
      <c r="A85" s="1"/>
      <c r="B85" s="2" t="s">
        <v>67</v>
      </c>
      <c r="C85" s="3">
        <v>648039</v>
      </c>
      <c r="D85" s="3">
        <v>648039</v>
      </c>
      <c r="E85" s="3">
        <v>822429</v>
      </c>
      <c r="F85" s="30">
        <f>+E85/D85%</f>
        <v>126.91041742858069</v>
      </c>
    </row>
    <row r="86" spans="1:6" ht="18.75" customHeight="1">
      <c r="A86" s="25" t="s">
        <v>68</v>
      </c>
      <c r="B86" s="26" t="s">
        <v>69</v>
      </c>
      <c r="C86" s="36">
        <f>C88</f>
        <v>782930</v>
      </c>
      <c r="D86" s="36">
        <f>D88</f>
        <v>1024555</v>
      </c>
      <c r="E86" s="36">
        <f>E88</f>
        <v>881157</v>
      </c>
      <c r="F86" s="37">
        <f>+E86/D86%</f>
        <v>86.00387485298496</v>
      </c>
    </row>
    <row r="87" spans="1:6" ht="12.75">
      <c r="A87" s="1"/>
      <c r="B87" s="2" t="s">
        <v>11</v>
      </c>
      <c r="C87" s="3"/>
      <c r="D87" s="3"/>
      <c r="E87" s="3"/>
      <c r="F87" s="29"/>
    </row>
    <row r="88" spans="1:6" ht="12.75">
      <c r="A88" s="1"/>
      <c r="B88" s="2" t="s">
        <v>12</v>
      </c>
      <c r="C88" s="3">
        <f>C89+C90+C91+C92+C93+C94+C95+C96+C97</f>
        <v>782930</v>
      </c>
      <c r="D88" s="3">
        <f>D89+D90+D91+D92+D93+D94+D95+D96+D97</f>
        <v>1024555</v>
      </c>
      <c r="E88" s="3">
        <f>E89+E90+E91+E92+E93+E94+E95+E96+E97</f>
        <v>881157</v>
      </c>
      <c r="F88" s="30">
        <f aca="true" t="shared" si="1" ref="F88:F97">+E88/D88%</f>
        <v>86.00387485298496</v>
      </c>
    </row>
    <row r="89" spans="1:6" ht="12" customHeight="1">
      <c r="A89" s="1"/>
      <c r="B89" s="2" t="s">
        <v>70</v>
      </c>
      <c r="C89" s="3">
        <v>41179</v>
      </c>
      <c r="D89" s="3">
        <v>41179</v>
      </c>
      <c r="E89" s="3">
        <v>42180</v>
      </c>
      <c r="F89" s="30">
        <f t="shared" si="1"/>
        <v>102.43085067631559</v>
      </c>
    </row>
    <row r="90" spans="1:6" ht="13.5" customHeight="1">
      <c r="A90" s="1"/>
      <c r="B90" s="2" t="s">
        <v>71</v>
      </c>
      <c r="C90" s="3">
        <v>663701</v>
      </c>
      <c r="D90" s="3">
        <v>663701</v>
      </c>
      <c r="E90" s="3">
        <v>745428</v>
      </c>
      <c r="F90" s="30">
        <f t="shared" si="1"/>
        <v>112.31382806414334</v>
      </c>
    </row>
    <row r="91" spans="1:6" ht="11.25" customHeight="1">
      <c r="A91" s="1"/>
      <c r="B91" s="2" t="s">
        <v>72</v>
      </c>
      <c r="C91" s="3">
        <v>22133</v>
      </c>
      <c r="D91" s="3">
        <v>22133</v>
      </c>
      <c r="E91" s="3">
        <v>18074</v>
      </c>
      <c r="F91" s="30">
        <f t="shared" si="1"/>
        <v>81.66086838657208</v>
      </c>
    </row>
    <row r="92" spans="1:6" ht="12.75" customHeight="1">
      <c r="A92" s="1"/>
      <c r="B92" s="2" t="s">
        <v>73</v>
      </c>
      <c r="C92" s="3">
        <v>16533</v>
      </c>
      <c r="D92" s="3">
        <v>16533</v>
      </c>
      <c r="E92" s="3">
        <v>17536</v>
      </c>
      <c r="F92" s="30">
        <f t="shared" si="1"/>
        <v>106.06665456964858</v>
      </c>
    </row>
    <row r="93" spans="1:6" ht="14.25" customHeight="1">
      <c r="A93" s="1"/>
      <c r="B93" s="2" t="s">
        <v>74</v>
      </c>
      <c r="C93" s="3">
        <v>17410</v>
      </c>
      <c r="D93" s="3">
        <v>17410</v>
      </c>
      <c r="E93" s="3">
        <v>17800</v>
      </c>
      <c r="F93" s="30">
        <f t="shared" si="1"/>
        <v>102.24009190120621</v>
      </c>
    </row>
    <row r="94" spans="1:6" ht="14.25" customHeight="1">
      <c r="A94" s="1"/>
      <c r="B94" s="2" t="s">
        <v>75</v>
      </c>
      <c r="C94" s="3">
        <v>11500</v>
      </c>
      <c r="D94" s="3">
        <v>11500</v>
      </c>
      <c r="E94" s="3">
        <v>11100</v>
      </c>
      <c r="F94" s="30">
        <f t="shared" si="1"/>
        <v>96.52173913043478</v>
      </c>
    </row>
    <row r="95" spans="1:6" ht="14.25" customHeight="1">
      <c r="A95" s="1"/>
      <c r="B95" s="2" t="s">
        <v>76</v>
      </c>
      <c r="C95" s="3">
        <v>0</v>
      </c>
      <c r="D95" s="3">
        <v>0</v>
      </c>
      <c r="E95" s="3">
        <v>19610</v>
      </c>
      <c r="F95" s="30">
        <v>0</v>
      </c>
    </row>
    <row r="96" spans="1:6" ht="14.25" customHeight="1">
      <c r="A96" s="1"/>
      <c r="B96" s="2" t="s">
        <v>77</v>
      </c>
      <c r="C96" s="3">
        <v>10474</v>
      </c>
      <c r="D96" s="3">
        <v>10474</v>
      </c>
      <c r="E96" s="3">
        <v>9429</v>
      </c>
      <c r="F96" s="30">
        <f t="shared" si="1"/>
        <v>90.02291388199352</v>
      </c>
    </row>
    <row r="97" spans="1:6" ht="13.5" customHeight="1">
      <c r="A97" s="1"/>
      <c r="B97" s="2" t="s">
        <v>78</v>
      </c>
      <c r="C97" s="3">
        <v>0</v>
      </c>
      <c r="D97" s="3">
        <v>241625</v>
      </c>
      <c r="E97" s="3">
        <v>0</v>
      </c>
      <c r="F97" s="30">
        <f t="shared" si="1"/>
        <v>0</v>
      </c>
    </row>
    <row r="98" spans="1:6" ht="12.75">
      <c r="A98" s="38" t="s">
        <v>79</v>
      </c>
      <c r="B98" s="39" t="s">
        <v>80</v>
      </c>
      <c r="C98" s="4">
        <f>C101</f>
        <v>0</v>
      </c>
      <c r="D98" s="4">
        <f>D101</f>
        <v>1695</v>
      </c>
      <c r="E98" s="4">
        <f>E101</f>
        <v>0</v>
      </c>
      <c r="F98" s="37">
        <v>0</v>
      </c>
    </row>
    <row r="99" spans="1:6" ht="12.75">
      <c r="A99" s="1"/>
      <c r="B99" s="2" t="s">
        <v>11</v>
      </c>
      <c r="C99" s="3"/>
      <c r="D99" s="3"/>
      <c r="E99" s="3"/>
      <c r="F99" s="30"/>
    </row>
    <row r="100" spans="1:6" ht="12.75">
      <c r="A100" s="1"/>
      <c r="B100" s="2" t="s">
        <v>12</v>
      </c>
      <c r="C100" s="3">
        <f>C101</f>
        <v>0</v>
      </c>
      <c r="D100" s="3">
        <f>D101</f>
        <v>1695</v>
      </c>
      <c r="E100" s="3">
        <f>E101</f>
        <v>0</v>
      </c>
      <c r="F100" s="30">
        <v>0</v>
      </c>
    </row>
    <row r="101" spans="1:6" ht="12.75">
      <c r="A101" s="1"/>
      <c r="B101" s="2" t="s">
        <v>15</v>
      </c>
      <c r="C101" s="3">
        <v>0</v>
      </c>
      <c r="D101" s="3">
        <v>1695</v>
      </c>
      <c r="E101" s="3">
        <v>0</v>
      </c>
      <c r="F101" s="30">
        <v>0</v>
      </c>
    </row>
    <row r="102" spans="1:6" ht="18.75" customHeight="1">
      <c r="A102" s="25" t="s">
        <v>81</v>
      </c>
      <c r="B102" s="26" t="s">
        <v>82</v>
      </c>
      <c r="C102" s="27">
        <f>C105+C106+C107+C108+C109+C110+C111</f>
        <v>10803555</v>
      </c>
      <c r="D102" s="27">
        <f>D105+D106+D107+D108+D109+D110+D111</f>
        <v>9879023</v>
      </c>
      <c r="E102" s="27">
        <f>E105+E106+E107+E108+E109+E110+E111</f>
        <v>9381105</v>
      </c>
      <c r="F102" s="29">
        <f>+E102/D102%</f>
        <v>94.95984572563502</v>
      </c>
    </row>
    <row r="103" spans="1:6" ht="12.75">
      <c r="A103" s="1"/>
      <c r="B103" s="2" t="s">
        <v>11</v>
      </c>
      <c r="C103" s="3"/>
      <c r="D103" s="3"/>
      <c r="E103" s="3"/>
      <c r="F103" s="29"/>
    </row>
    <row r="104" spans="1:6" ht="12.75">
      <c r="A104" s="1"/>
      <c r="B104" s="2" t="s">
        <v>12</v>
      </c>
      <c r="C104" s="3">
        <f>C105+C106+C107+C108+C109+C110+C111</f>
        <v>10803555</v>
      </c>
      <c r="D104" s="3">
        <f>D105+D106+D107+D108+D109+D110+D111</f>
        <v>9879023</v>
      </c>
      <c r="E104" s="3">
        <f>E105+E106+E107+E108+E109+E110+E111</f>
        <v>9381105</v>
      </c>
      <c r="F104" s="30">
        <f aca="true" t="shared" si="2" ref="F104:F111">+E104/D104%</f>
        <v>94.95984572563502</v>
      </c>
    </row>
    <row r="105" spans="1:6" ht="14.25" customHeight="1">
      <c r="A105" s="1"/>
      <c r="B105" s="2" t="s">
        <v>83</v>
      </c>
      <c r="C105" s="3">
        <v>546200</v>
      </c>
      <c r="D105" s="3">
        <v>546200</v>
      </c>
      <c r="E105" s="3">
        <v>492200</v>
      </c>
      <c r="F105" s="30">
        <f t="shared" si="2"/>
        <v>90.11351153423654</v>
      </c>
    </row>
    <row r="106" spans="1:6" ht="12.75" customHeight="1">
      <c r="A106" s="1"/>
      <c r="B106" s="2" t="s">
        <v>84</v>
      </c>
      <c r="C106" s="3">
        <v>100100</v>
      </c>
      <c r="D106" s="3">
        <v>100100</v>
      </c>
      <c r="E106" s="3">
        <v>123960</v>
      </c>
      <c r="F106" s="30">
        <f t="shared" si="2"/>
        <v>123.83616383616383</v>
      </c>
    </row>
    <row r="107" spans="1:6" ht="14.25" customHeight="1">
      <c r="A107" s="1"/>
      <c r="B107" s="2" t="s">
        <v>40</v>
      </c>
      <c r="C107" s="3">
        <v>9447659</v>
      </c>
      <c r="D107" s="3">
        <v>8272259</v>
      </c>
      <c r="E107" s="3">
        <v>7968473</v>
      </c>
      <c r="F107" s="30">
        <f t="shared" si="2"/>
        <v>96.32765366751694</v>
      </c>
    </row>
    <row r="108" spans="1:6" ht="12" customHeight="1">
      <c r="A108" s="1"/>
      <c r="B108" s="2" t="s">
        <v>85</v>
      </c>
      <c r="C108" s="3">
        <v>35000</v>
      </c>
      <c r="D108" s="3">
        <v>35000</v>
      </c>
      <c r="E108" s="3">
        <v>45000</v>
      </c>
      <c r="F108" s="30">
        <f t="shared" si="2"/>
        <v>128.57142857142858</v>
      </c>
    </row>
    <row r="109" spans="1:6" ht="24" customHeight="1">
      <c r="A109" s="1"/>
      <c r="B109" s="2" t="s">
        <v>37</v>
      </c>
      <c r="C109" s="3">
        <v>158</v>
      </c>
      <c r="D109" s="3">
        <v>158</v>
      </c>
      <c r="E109" s="3">
        <v>377</v>
      </c>
      <c r="F109" s="30">
        <f t="shared" si="2"/>
        <v>238.60759493670886</v>
      </c>
    </row>
    <row r="110" spans="1:6" ht="12.75">
      <c r="A110" s="1"/>
      <c r="B110" s="2" t="s">
        <v>86</v>
      </c>
      <c r="C110" s="3">
        <v>670321</v>
      </c>
      <c r="D110" s="3">
        <v>904189</v>
      </c>
      <c r="E110" s="3">
        <v>726725</v>
      </c>
      <c r="F110" s="30">
        <f t="shared" si="2"/>
        <v>80.3731299540251</v>
      </c>
    </row>
    <row r="111" spans="1:6" ht="45">
      <c r="A111" s="1"/>
      <c r="B111" s="2" t="s">
        <v>87</v>
      </c>
      <c r="C111" s="3">
        <v>4117</v>
      </c>
      <c r="D111" s="3">
        <v>21117</v>
      </c>
      <c r="E111" s="3">
        <v>24370</v>
      </c>
      <c r="F111" s="30">
        <f t="shared" si="2"/>
        <v>115.40465028176351</v>
      </c>
    </row>
    <row r="112" spans="1:6" ht="26.25" customHeight="1">
      <c r="A112" s="32" t="s">
        <v>88</v>
      </c>
      <c r="B112" s="26" t="s">
        <v>89</v>
      </c>
      <c r="C112" s="27">
        <f>C115+C116</f>
        <v>20075</v>
      </c>
      <c r="D112" s="27">
        <f>D115+D116+D117</f>
        <v>266403</v>
      </c>
      <c r="E112" s="27">
        <f>E115+E116</f>
        <v>0</v>
      </c>
      <c r="F112" s="29">
        <f>+E112/D112%</f>
        <v>0</v>
      </c>
    </row>
    <row r="113" spans="1:6" ht="12.75">
      <c r="A113" s="1"/>
      <c r="B113" s="2" t="s">
        <v>11</v>
      </c>
      <c r="C113" s="3"/>
      <c r="D113" s="3"/>
      <c r="E113" s="3"/>
      <c r="F113" s="29"/>
    </row>
    <row r="114" spans="1:6" ht="12.75">
      <c r="A114" s="1"/>
      <c r="B114" s="2" t="s">
        <v>12</v>
      </c>
      <c r="C114" s="3">
        <f>C115+C116+C117</f>
        <v>20075</v>
      </c>
      <c r="D114" s="3">
        <f>D115+D116+D117</f>
        <v>266403</v>
      </c>
      <c r="E114" s="3">
        <f>E115+E116+E117</f>
        <v>0</v>
      </c>
      <c r="F114" s="31">
        <f>+E114/D114%</f>
        <v>0</v>
      </c>
    </row>
    <row r="115" spans="1:6" ht="13.5" customHeight="1">
      <c r="A115" s="1"/>
      <c r="B115" s="2" t="s">
        <v>90</v>
      </c>
      <c r="C115" s="23">
        <v>20075</v>
      </c>
      <c r="D115" s="23">
        <v>20075</v>
      </c>
      <c r="E115" s="23">
        <v>0</v>
      </c>
      <c r="F115" s="31">
        <f>+E115/D115%</f>
        <v>0</v>
      </c>
    </row>
    <row r="116" spans="1:6" ht="15.75" customHeight="1">
      <c r="A116" s="1"/>
      <c r="B116" s="2" t="s">
        <v>91</v>
      </c>
      <c r="C116" s="23">
        <v>0</v>
      </c>
      <c r="D116" s="23">
        <v>55000</v>
      </c>
      <c r="E116" s="23">
        <v>0</v>
      </c>
      <c r="F116" s="31">
        <v>0</v>
      </c>
    </row>
    <row r="117" spans="1:6" ht="12.75">
      <c r="A117" s="1"/>
      <c r="B117" s="2" t="s">
        <v>86</v>
      </c>
      <c r="C117" s="3">
        <v>0</v>
      </c>
      <c r="D117" s="3">
        <v>191328</v>
      </c>
      <c r="E117" s="3">
        <v>0</v>
      </c>
      <c r="F117" s="30">
        <v>0</v>
      </c>
    </row>
    <row r="118" spans="1:6" ht="24.75" customHeight="1">
      <c r="A118" s="32" t="s">
        <v>92</v>
      </c>
      <c r="B118" s="26" t="s">
        <v>93</v>
      </c>
      <c r="C118" s="33">
        <f>C120</f>
        <v>30000</v>
      </c>
      <c r="D118" s="33">
        <f>D120</f>
        <v>87600</v>
      </c>
      <c r="E118" s="33">
        <f>E120</f>
        <v>114300</v>
      </c>
      <c r="F118" s="34">
        <f>+E118/D118%</f>
        <v>130.4794520547945</v>
      </c>
    </row>
    <row r="119" spans="1:6" ht="12.75">
      <c r="A119" s="1"/>
      <c r="B119" s="2" t="s">
        <v>11</v>
      </c>
      <c r="C119" s="3"/>
      <c r="D119" s="3"/>
      <c r="E119" s="3"/>
      <c r="F119" s="29"/>
    </row>
    <row r="120" spans="1:6" ht="12.75">
      <c r="A120" s="1"/>
      <c r="B120" s="2" t="s">
        <v>12</v>
      </c>
      <c r="C120" s="3">
        <f>C121+C122+C123+C124</f>
        <v>30000</v>
      </c>
      <c r="D120" s="3">
        <f>D121+D122+D123+D124</f>
        <v>87600</v>
      </c>
      <c r="E120" s="3">
        <f>E121+E122+E123+E124</f>
        <v>114300</v>
      </c>
      <c r="F120" s="30">
        <f>+E120/D120%</f>
        <v>130.4794520547945</v>
      </c>
    </row>
    <row r="121" spans="1:6" ht="12.75">
      <c r="A121" s="1"/>
      <c r="B121" s="2" t="s">
        <v>77</v>
      </c>
      <c r="C121" s="3">
        <v>0</v>
      </c>
      <c r="D121" s="3">
        <v>45000</v>
      </c>
      <c r="E121" s="3">
        <v>80000</v>
      </c>
      <c r="F121" s="30">
        <f>+E121/D121%</f>
        <v>177.77777777777777</v>
      </c>
    </row>
    <row r="122" spans="1:6" ht="14.25" customHeight="1">
      <c r="A122" s="1"/>
      <c r="B122" s="2" t="s">
        <v>94</v>
      </c>
      <c r="C122" s="3">
        <v>0</v>
      </c>
      <c r="D122" s="3">
        <v>0</v>
      </c>
      <c r="E122" s="3">
        <v>1300</v>
      </c>
      <c r="F122" s="30">
        <v>0</v>
      </c>
    </row>
    <row r="123" spans="1:6" ht="13.5" customHeight="1">
      <c r="A123" s="1"/>
      <c r="B123" s="2" t="s">
        <v>95</v>
      </c>
      <c r="C123" s="3">
        <v>30000</v>
      </c>
      <c r="D123" s="3">
        <v>30000</v>
      </c>
      <c r="E123" s="3">
        <v>33000</v>
      </c>
      <c r="F123" s="30">
        <f>+E123/D123%</f>
        <v>110</v>
      </c>
    </row>
    <row r="124" spans="1:6" ht="31.5" customHeight="1">
      <c r="A124" s="1"/>
      <c r="B124" s="2" t="s">
        <v>96</v>
      </c>
      <c r="C124" s="3">
        <v>0</v>
      </c>
      <c r="D124" s="3">
        <v>12600</v>
      </c>
      <c r="E124" s="3">
        <v>0</v>
      </c>
      <c r="F124" s="30">
        <f>+E124/D124%</f>
        <v>0</v>
      </c>
    </row>
    <row r="125" spans="1:6" ht="22.5">
      <c r="A125" s="32" t="s">
        <v>97</v>
      </c>
      <c r="B125" s="26" t="s">
        <v>98</v>
      </c>
      <c r="C125" s="33">
        <f>C127</f>
        <v>0</v>
      </c>
      <c r="D125" s="33">
        <f>D127</f>
        <v>28500</v>
      </c>
      <c r="E125" s="33">
        <f>E127</f>
        <v>0</v>
      </c>
      <c r="F125" s="34">
        <v>0</v>
      </c>
    </row>
    <row r="126" spans="1:6" ht="12.75">
      <c r="A126" s="1"/>
      <c r="B126" s="2" t="s">
        <v>11</v>
      </c>
      <c r="C126" s="3"/>
      <c r="D126" s="3"/>
      <c r="E126" s="3"/>
      <c r="F126" s="30"/>
    </row>
    <row r="127" spans="1:6" ht="12.75">
      <c r="A127" s="1"/>
      <c r="B127" s="2" t="s">
        <v>12</v>
      </c>
      <c r="C127" s="3">
        <f>C129</f>
        <v>0</v>
      </c>
      <c r="D127" s="3">
        <f>D128+D129</f>
        <v>28500</v>
      </c>
      <c r="E127" s="3">
        <f>E129</f>
        <v>0</v>
      </c>
      <c r="F127" s="30">
        <v>0</v>
      </c>
    </row>
    <row r="128" spans="1:6" ht="12.75">
      <c r="A128" s="1"/>
      <c r="B128" s="2" t="s">
        <v>99</v>
      </c>
      <c r="C128" s="3">
        <v>0</v>
      </c>
      <c r="D128" s="3">
        <v>10000</v>
      </c>
      <c r="E128" s="3">
        <v>0</v>
      </c>
      <c r="F128" s="30">
        <v>0</v>
      </c>
    </row>
    <row r="129" spans="1:6" ht="45">
      <c r="A129" s="1"/>
      <c r="B129" s="2" t="s">
        <v>100</v>
      </c>
      <c r="C129" s="3">
        <v>0</v>
      </c>
      <c r="D129" s="3">
        <v>18500</v>
      </c>
      <c r="E129" s="3">
        <v>0</v>
      </c>
      <c r="F129" s="30">
        <v>0</v>
      </c>
    </row>
    <row r="130" spans="1:6" ht="18" customHeight="1">
      <c r="A130" s="25" t="s">
        <v>101</v>
      </c>
      <c r="B130" s="26" t="s">
        <v>102</v>
      </c>
      <c r="C130" s="27">
        <f>C132+C136</f>
        <v>310000</v>
      </c>
      <c r="D130" s="27">
        <f>D132+D136</f>
        <v>714958</v>
      </c>
      <c r="E130" s="27">
        <f>E132+E136</f>
        <v>3653772</v>
      </c>
      <c r="F130" s="29">
        <f>+E130/D130%</f>
        <v>511.0470824859642</v>
      </c>
    </row>
    <row r="131" spans="1:6" ht="12.75">
      <c r="A131" s="1"/>
      <c r="B131" s="2" t="s">
        <v>11</v>
      </c>
      <c r="C131" s="3"/>
      <c r="D131" s="3"/>
      <c r="E131" s="3"/>
      <c r="F131" s="29"/>
    </row>
    <row r="132" spans="1:6" ht="12.75">
      <c r="A132" s="1"/>
      <c r="B132" s="2" t="s">
        <v>12</v>
      </c>
      <c r="C132" s="3">
        <f>C133+C134</f>
        <v>310000</v>
      </c>
      <c r="D132" s="3">
        <f>D133+D134+D135</f>
        <v>314958</v>
      </c>
      <c r="E132" s="3">
        <f>E133+E134</f>
        <v>1803772</v>
      </c>
      <c r="F132" s="30">
        <f aca="true" t="shared" si="3" ref="F132:F138">+E132/D132%</f>
        <v>572.7023920649738</v>
      </c>
    </row>
    <row r="133" spans="1:6" ht="12.75">
      <c r="A133" s="1"/>
      <c r="B133" s="2" t="s">
        <v>77</v>
      </c>
      <c r="C133" s="3">
        <v>0</v>
      </c>
      <c r="D133" s="3">
        <v>1000</v>
      </c>
      <c r="E133" s="3">
        <v>0</v>
      </c>
      <c r="F133" s="30">
        <f t="shared" si="3"/>
        <v>0</v>
      </c>
    </row>
    <row r="134" spans="1:6" ht="14.25" customHeight="1">
      <c r="A134" s="1"/>
      <c r="B134" s="2" t="s">
        <v>103</v>
      </c>
      <c r="C134" s="3">
        <v>310000</v>
      </c>
      <c r="D134" s="3">
        <v>310000</v>
      </c>
      <c r="E134" s="3">
        <v>1803772</v>
      </c>
      <c r="F134" s="30">
        <f t="shared" si="3"/>
        <v>581.861935483871</v>
      </c>
    </row>
    <row r="135" spans="1:6" ht="14.25" customHeight="1">
      <c r="A135" s="1"/>
      <c r="B135" s="2" t="s">
        <v>99</v>
      </c>
      <c r="C135" s="3">
        <v>0</v>
      </c>
      <c r="D135" s="3">
        <v>3958</v>
      </c>
      <c r="E135" s="3">
        <v>0</v>
      </c>
      <c r="F135" s="30">
        <f t="shared" si="3"/>
        <v>0</v>
      </c>
    </row>
    <row r="136" spans="1:6" ht="14.25" customHeight="1">
      <c r="A136" s="1"/>
      <c r="B136" s="2" t="s">
        <v>26</v>
      </c>
      <c r="C136" s="3">
        <f>C137</f>
        <v>0</v>
      </c>
      <c r="D136" s="3">
        <f>D137</f>
        <v>400000</v>
      </c>
      <c r="E136" s="3">
        <f>E137</f>
        <v>1850000</v>
      </c>
      <c r="F136" s="30">
        <f t="shared" si="3"/>
        <v>462.5</v>
      </c>
    </row>
    <row r="137" spans="1:6" ht="14.25" customHeight="1">
      <c r="A137" s="1"/>
      <c r="B137" s="2" t="s">
        <v>104</v>
      </c>
      <c r="C137" s="3">
        <v>0</v>
      </c>
      <c r="D137" s="3">
        <v>400000</v>
      </c>
      <c r="E137" s="3">
        <v>1850000</v>
      </c>
      <c r="F137" s="30">
        <f t="shared" si="3"/>
        <v>462.5</v>
      </c>
    </row>
    <row r="138" spans="1:6" ht="12.75">
      <c r="A138" s="40"/>
      <c r="B138" s="26" t="s">
        <v>105</v>
      </c>
      <c r="C138" s="41">
        <f>C11+C18+C23+C37+C44+C51+C55+C60+C81+C86+C102+C112+C118+C125+C130</f>
        <v>86633931</v>
      </c>
      <c r="D138" s="41">
        <f>D11+D18+D23+D37+D44+D51+D55+D60+D81+D86+D98+D102+D112+D118+D125+D130</f>
        <v>86785215</v>
      </c>
      <c r="E138" s="41">
        <f>E11+E18+E23+E37+E44+E51+E55+E60+E81+E86+E102+E112+E118+E125+E130</f>
        <v>93845342</v>
      </c>
      <c r="F138" s="42">
        <f t="shared" si="3"/>
        <v>108.13517256366767</v>
      </c>
    </row>
    <row r="139" spans="1:6" ht="12.75">
      <c r="A139" s="1"/>
      <c r="B139" s="2"/>
      <c r="C139" s="3"/>
      <c r="D139" s="3"/>
      <c r="E139" s="3"/>
      <c r="F139" s="43"/>
    </row>
    <row r="140" ht="12.75">
      <c r="D140" s="44" t="s">
        <v>106</v>
      </c>
    </row>
    <row r="143" spans="4:5" ht="12.75">
      <c r="D143" s="319" t="s">
        <v>107</v>
      </c>
      <c r="E143" s="319"/>
    </row>
  </sheetData>
  <mergeCells count="2">
    <mergeCell ref="A7:F7"/>
    <mergeCell ref="D143:E143"/>
  </mergeCells>
  <printOptions/>
  <pageMargins left="0.75" right="0.75" top="1" bottom="1" header="0.5" footer="0.5"/>
  <pageSetup horizontalDpi="600" verticalDpi="600" orientation="portrait" paperSize="9" r:id="rId1"/>
  <rowBreaks count="2" manualBreakCount="2">
    <brk id="43" max="255" man="1"/>
    <brk id="85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I111"/>
  <sheetViews>
    <sheetView workbookViewId="0" topLeftCell="A92">
      <selection activeCell="F114" sqref="F114"/>
    </sheetView>
  </sheetViews>
  <sheetFormatPr defaultColWidth="9.140625" defaultRowHeight="12.75"/>
  <cols>
    <col min="6" max="6" width="11.421875" style="0" customWidth="1"/>
  </cols>
  <sheetData>
    <row r="1" spans="6:9" ht="12.75">
      <c r="F1" s="47" t="s">
        <v>451</v>
      </c>
      <c r="G1" s="47"/>
      <c r="H1" s="47"/>
      <c r="I1" s="47"/>
    </row>
    <row r="2" spans="6:9" ht="12.75">
      <c r="F2" s="47" t="s">
        <v>687</v>
      </c>
      <c r="G2" s="47"/>
      <c r="H2" s="47"/>
      <c r="I2" s="47"/>
    </row>
    <row r="3" spans="6:9" ht="12.75">
      <c r="F3" s="47" t="s">
        <v>2</v>
      </c>
      <c r="G3" s="47"/>
      <c r="H3" s="47"/>
      <c r="I3" s="47"/>
    </row>
    <row r="4" spans="6:9" ht="12.75">
      <c r="F4" s="47" t="s">
        <v>686</v>
      </c>
      <c r="G4" s="47"/>
      <c r="H4" s="47"/>
      <c r="I4" s="47"/>
    </row>
    <row r="6" spans="1:9" ht="12.75">
      <c r="A6" s="419" t="s">
        <v>452</v>
      </c>
      <c r="B6" s="420"/>
      <c r="C6" s="420"/>
      <c r="D6" s="420"/>
      <c r="E6" s="420"/>
      <c r="F6" s="420"/>
      <c r="G6" s="420"/>
      <c r="H6" s="420"/>
      <c r="I6" s="420"/>
    </row>
    <row r="8" spans="1:9" ht="12.75">
      <c r="A8" s="60" t="s">
        <v>453</v>
      </c>
      <c r="B8" s="60"/>
      <c r="C8" s="60"/>
      <c r="D8" s="60"/>
      <c r="E8" s="60"/>
      <c r="F8" s="60" t="s">
        <v>454</v>
      </c>
      <c r="G8" s="60"/>
      <c r="H8" s="222" t="s">
        <v>455</v>
      </c>
      <c r="I8" s="60"/>
    </row>
    <row r="9" spans="1:9" ht="12.75">
      <c r="A9" s="60"/>
      <c r="B9" s="60"/>
      <c r="C9" s="60"/>
      <c r="D9" s="60"/>
      <c r="E9" s="60"/>
      <c r="F9" s="60"/>
      <c r="G9" s="60"/>
      <c r="H9" s="60"/>
      <c r="I9" s="60"/>
    </row>
    <row r="10" spans="1:9" ht="12.75">
      <c r="A10" s="60" t="s">
        <v>456</v>
      </c>
      <c r="B10" s="60"/>
      <c r="C10" s="223">
        <f>C11+C12</f>
        <v>910000</v>
      </c>
      <c r="D10" s="60"/>
      <c r="E10" s="60"/>
      <c r="F10" s="60"/>
      <c r="G10" s="60"/>
      <c r="H10" s="60"/>
      <c r="I10" s="60"/>
    </row>
    <row r="11" spans="1:9" ht="12.75">
      <c r="A11" s="60" t="s">
        <v>457</v>
      </c>
      <c r="B11" s="60"/>
      <c r="C11" s="224">
        <v>455000</v>
      </c>
      <c r="D11" s="60"/>
      <c r="E11" s="60"/>
      <c r="F11" s="60" t="s">
        <v>458</v>
      </c>
      <c r="G11" s="60"/>
      <c r="H11" s="60">
        <v>10.6029</v>
      </c>
      <c r="I11" s="60"/>
    </row>
    <row r="12" spans="1:9" ht="12.75">
      <c r="A12" s="60" t="s">
        <v>459</v>
      </c>
      <c r="B12" s="60"/>
      <c r="C12" s="224">
        <v>455000</v>
      </c>
      <c r="D12" s="60"/>
      <c r="E12" s="60"/>
      <c r="F12" s="60" t="s">
        <v>460</v>
      </c>
      <c r="G12" s="225"/>
      <c r="H12" s="225">
        <v>6850.3463</v>
      </c>
      <c r="I12" s="60"/>
    </row>
    <row r="13" spans="1:9" ht="12.75">
      <c r="A13" s="60"/>
      <c r="B13" s="60"/>
      <c r="C13" s="224"/>
      <c r="D13" s="60"/>
      <c r="E13" s="60"/>
      <c r="F13" s="60"/>
      <c r="G13" s="60"/>
      <c r="H13" s="60"/>
      <c r="I13" s="60"/>
    </row>
    <row r="14" spans="1:9" ht="12.75">
      <c r="A14" s="60"/>
      <c r="B14" s="60"/>
      <c r="C14" s="224"/>
      <c r="D14" s="60"/>
      <c r="E14" s="60"/>
      <c r="F14" s="60"/>
      <c r="G14" s="60"/>
      <c r="H14" s="60"/>
      <c r="I14" s="60"/>
    </row>
    <row r="15" spans="1:9" ht="12.75">
      <c r="A15" s="60" t="s">
        <v>461</v>
      </c>
      <c r="B15" s="60"/>
      <c r="C15" s="60"/>
      <c r="D15" s="60"/>
      <c r="E15" s="60" t="s">
        <v>457</v>
      </c>
      <c r="F15" s="226">
        <v>58644</v>
      </c>
      <c r="G15" s="60"/>
      <c r="H15" s="60"/>
      <c r="I15" s="60"/>
    </row>
    <row r="16" spans="1:9" ht="12.75">
      <c r="A16" s="60"/>
      <c r="B16" s="60"/>
      <c r="C16" s="60"/>
      <c r="D16" s="60"/>
      <c r="E16" s="60" t="s">
        <v>459</v>
      </c>
      <c r="F16" s="226">
        <v>30484</v>
      </c>
      <c r="G16" s="60"/>
      <c r="H16" s="60"/>
      <c r="I16" s="60"/>
    </row>
    <row r="17" spans="1:9" ht="12.75">
      <c r="A17" s="60"/>
      <c r="B17" s="60"/>
      <c r="C17" s="60"/>
      <c r="D17" s="60"/>
      <c r="E17" s="60" t="s">
        <v>462</v>
      </c>
      <c r="F17" s="226">
        <f>F15+F16</f>
        <v>89128</v>
      </c>
      <c r="G17" s="60"/>
      <c r="H17" s="60"/>
      <c r="I17" s="60"/>
    </row>
    <row r="18" spans="1:9" ht="12.75">
      <c r="A18" s="60"/>
      <c r="B18" s="60"/>
      <c r="C18" s="60"/>
      <c r="D18" s="60"/>
      <c r="E18" s="60"/>
      <c r="F18" s="226"/>
      <c r="G18" s="60"/>
      <c r="H18" s="60"/>
      <c r="I18" s="60"/>
    </row>
    <row r="19" spans="1:9" ht="12.75">
      <c r="A19" s="60" t="s">
        <v>463</v>
      </c>
      <c r="B19" s="60"/>
      <c r="C19" s="60"/>
      <c r="D19" s="60"/>
      <c r="E19" s="60" t="s">
        <v>457</v>
      </c>
      <c r="F19" s="226">
        <v>44500</v>
      </c>
      <c r="G19" s="60"/>
      <c r="H19" s="60"/>
      <c r="I19" s="60"/>
    </row>
    <row r="20" spans="1:9" ht="12.75">
      <c r="A20" s="60"/>
      <c r="B20" s="60"/>
      <c r="C20" s="60"/>
      <c r="D20" s="60"/>
      <c r="E20" s="60" t="s">
        <v>459</v>
      </c>
      <c r="F20" s="226">
        <v>14934</v>
      </c>
      <c r="G20" s="60"/>
      <c r="H20" s="60"/>
      <c r="I20" s="60"/>
    </row>
    <row r="21" spans="1:9" ht="12.75">
      <c r="A21" s="60"/>
      <c r="B21" s="60"/>
      <c r="C21" s="60"/>
      <c r="D21" s="60"/>
      <c r="E21" s="60" t="s">
        <v>462</v>
      </c>
      <c r="F21" s="226">
        <f>F19+F20</f>
        <v>59434</v>
      </c>
      <c r="G21" s="60"/>
      <c r="H21" s="60"/>
      <c r="I21" s="60"/>
    </row>
    <row r="22" spans="1:9" ht="12.75">
      <c r="A22" s="60"/>
      <c r="B22" s="60"/>
      <c r="C22" s="60"/>
      <c r="D22" s="60"/>
      <c r="E22" s="60"/>
      <c r="F22" s="226"/>
      <c r="G22" s="60"/>
      <c r="H22" s="60"/>
      <c r="I22" s="60"/>
    </row>
    <row r="23" spans="1:9" ht="12.75">
      <c r="A23" s="60" t="s">
        <v>464</v>
      </c>
      <c r="B23" s="60"/>
      <c r="C23" s="60"/>
      <c r="D23" s="60"/>
      <c r="E23" s="60" t="s">
        <v>457</v>
      </c>
      <c r="F23" s="226">
        <v>43334</v>
      </c>
      <c r="G23" s="60"/>
      <c r="H23" s="60"/>
      <c r="I23" s="60"/>
    </row>
    <row r="24" spans="1:9" ht="12.75">
      <c r="A24" s="60"/>
      <c r="B24" s="60"/>
      <c r="C24" s="60"/>
      <c r="D24" s="60"/>
      <c r="E24" s="60" t="s">
        <v>459</v>
      </c>
      <c r="F24" s="226">
        <v>6713</v>
      </c>
      <c r="G24" s="60"/>
      <c r="H24" s="60"/>
      <c r="I24" s="60"/>
    </row>
    <row r="25" spans="1:9" ht="12.75">
      <c r="A25" s="60"/>
      <c r="B25" s="60"/>
      <c r="C25" s="60"/>
      <c r="D25" s="60"/>
      <c r="E25" s="60" t="s">
        <v>462</v>
      </c>
      <c r="F25" s="226">
        <f>F23+F24</f>
        <v>50047</v>
      </c>
      <c r="G25" s="60"/>
      <c r="H25" s="60"/>
      <c r="I25" s="60"/>
    </row>
    <row r="26" spans="1:9" ht="12.75">
      <c r="A26" s="60"/>
      <c r="B26" s="60"/>
      <c r="C26" s="60"/>
      <c r="D26" s="60"/>
      <c r="E26" s="60"/>
      <c r="F26" s="226"/>
      <c r="G26" s="60"/>
      <c r="H26" s="60"/>
      <c r="I26" s="60"/>
    </row>
    <row r="27" spans="1:9" ht="12.75">
      <c r="A27" s="60" t="s">
        <v>465</v>
      </c>
      <c r="B27" s="60"/>
      <c r="C27" s="60"/>
      <c r="D27" s="60"/>
      <c r="E27" s="60" t="s">
        <v>457</v>
      </c>
      <c r="F27" s="226">
        <v>15353</v>
      </c>
      <c r="G27" s="60"/>
      <c r="H27" s="60"/>
      <c r="I27" s="60"/>
    </row>
    <row r="28" spans="1:9" ht="12.75">
      <c r="A28" s="60"/>
      <c r="B28" s="60"/>
      <c r="C28" s="60"/>
      <c r="D28" s="60"/>
      <c r="E28" s="60" t="s">
        <v>459</v>
      </c>
      <c r="F28" s="226">
        <v>22264</v>
      </c>
      <c r="G28" s="60"/>
      <c r="H28" s="60"/>
      <c r="I28" s="60"/>
    </row>
    <row r="29" spans="1:9" ht="12.75">
      <c r="A29" s="60"/>
      <c r="B29" s="60"/>
      <c r="C29" s="60"/>
      <c r="D29" s="60"/>
      <c r="E29" s="60" t="s">
        <v>462</v>
      </c>
      <c r="F29" s="226">
        <f>F27+F28</f>
        <v>37617</v>
      </c>
      <c r="G29" s="60"/>
      <c r="H29" s="60"/>
      <c r="I29" s="60"/>
    </row>
    <row r="30" spans="1:9" ht="12.75">
      <c r="A30" s="60"/>
      <c r="B30" s="60"/>
      <c r="C30" s="60"/>
      <c r="D30" s="60"/>
      <c r="E30" s="60"/>
      <c r="F30" s="226"/>
      <c r="G30" s="60"/>
      <c r="H30" s="60"/>
      <c r="I30" s="60"/>
    </row>
    <row r="31" spans="1:9" ht="12.75">
      <c r="A31" s="60" t="s">
        <v>466</v>
      </c>
      <c r="B31" s="60"/>
      <c r="C31" s="60"/>
      <c r="D31" s="60"/>
      <c r="E31" s="60" t="s">
        <v>457</v>
      </c>
      <c r="F31" s="226">
        <v>63395</v>
      </c>
      <c r="G31" s="60"/>
      <c r="H31" s="60"/>
      <c r="I31" s="60"/>
    </row>
    <row r="32" spans="1:9" ht="12.75">
      <c r="A32" s="60"/>
      <c r="B32" s="60"/>
      <c r="C32" s="60"/>
      <c r="D32" s="60"/>
      <c r="E32" s="60" t="s">
        <v>459</v>
      </c>
      <c r="F32" s="226">
        <v>13495</v>
      </c>
      <c r="G32" s="60"/>
      <c r="H32" s="60"/>
      <c r="I32" s="60"/>
    </row>
    <row r="33" spans="1:9" ht="12.75">
      <c r="A33" s="60"/>
      <c r="B33" s="60"/>
      <c r="C33" s="60"/>
      <c r="D33" s="60"/>
      <c r="E33" s="60" t="s">
        <v>462</v>
      </c>
      <c r="F33" s="226">
        <f>F31+F32</f>
        <v>76890</v>
      </c>
      <c r="G33" s="60"/>
      <c r="H33" s="60"/>
      <c r="I33" s="60"/>
    </row>
    <row r="34" spans="1:9" ht="12.75">
      <c r="A34" s="60"/>
      <c r="B34" s="60"/>
      <c r="C34" s="60"/>
      <c r="D34" s="60"/>
      <c r="E34" s="60"/>
      <c r="F34" s="226"/>
      <c r="G34" s="60"/>
      <c r="H34" s="60"/>
      <c r="I34" s="60"/>
    </row>
    <row r="35" spans="1:9" ht="12.75">
      <c r="A35" s="60" t="s">
        <v>467</v>
      </c>
      <c r="B35" s="60"/>
      <c r="C35" s="60"/>
      <c r="D35" s="60"/>
      <c r="E35" s="60" t="s">
        <v>457</v>
      </c>
      <c r="F35" s="226">
        <v>37884</v>
      </c>
      <c r="G35" s="60"/>
      <c r="H35" s="60"/>
      <c r="I35" s="60"/>
    </row>
    <row r="36" spans="1:9" ht="12.75">
      <c r="A36" s="60"/>
      <c r="B36" s="60"/>
      <c r="C36" s="60"/>
      <c r="D36" s="60"/>
      <c r="E36" s="60" t="s">
        <v>459</v>
      </c>
      <c r="F36" s="226">
        <v>3425</v>
      </c>
      <c r="G36" s="60"/>
      <c r="H36" s="60"/>
      <c r="I36" s="60"/>
    </row>
    <row r="37" spans="1:9" ht="12.75">
      <c r="A37" s="60"/>
      <c r="B37" s="60"/>
      <c r="C37" s="60"/>
      <c r="D37" s="60"/>
      <c r="E37" s="60" t="s">
        <v>462</v>
      </c>
      <c r="F37" s="226">
        <f>F35+F36</f>
        <v>41309</v>
      </c>
      <c r="G37" s="60"/>
      <c r="H37" s="60"/>
      <c r="I37" s="60"/>
    </row>
    <row r="38" spans="1:9" ht="12.75">
      <c r="A38" s="60"/>
      <c r="B38" s="60"/>
      <c r="C38" s="60"/>
      <c r="D38" s="60"/>
      <c r="E38" s="60"/>
      <c r="F38" s="226"/>
      <c r="G38" s="60"/>
      <c r="H38" s="60"/>
      <c r="I38" s="60"/>
    </row>
    <row r="39" spans="1:9" ht="12.75">
      <c r="A39" s="60" t="s">
        <v>468</v>
      </c>
      <c r="B39" s="60"/>
      <c r="C39" s="60"/>
      <c r="D39" s="60"/>
      <c r="E39" s="60" t="s">
        <v>457</v>
      </c>
      <c r="F39" s="226">
        <v>18396</v>
      </c>
      <c r="G39" s="60"/>
      <c r="H39" s="60"/>
      <c r="I39" s="60"/>
    </row>
    <row r="40" spans="1:9" ht="12.75">
      <c r="A40" s="60"/>
      <c r="B40" s="60"/>
      <c r="C40" s="60"/>
      <c r="D40" s="60"/>
      <c r="E40" s="60" t="s">
        <v>459</v>
      </c>
      <c r="F40" s="226">
        <v>27127</v>
      </c>
      <c r="G40" s="60"/>
      <c r="H40" s="60"/>
      <c r="I40" s="60"/>
    </row>
    <row r="41" spans="1:9" ht="12.75">
      <c r="A41" s="60"/>
      <c r="B41" s="60"/>
      <c r="C41" s="60"/>
      <c r="D41" s="60"/>
      <c r="E41" s="60" t="s">
        <v>462</v>
      </c>
      <c r="F41" s="226">
        <f>F39+F40</f>
        <v>45523</v>
      </c>
      <c r="G41" s="60"/>
      <c r="H41" s="60"/>
      <c r="I41" s="60"/>
    </row>
    <row r="42" spans="1:9" ht="12.75">
      <c r="A42" s="60"/>
      <c r="B42" s="60"/>
      <c r="C42" s="60"/>
      <c r="D42" s="60"/>
      <c r="E42" s="60"/>
      <c r="F42" s="226"/>
      <c r="G42" s="60"/>
      <c r="H42" s="60"/>
      <c r="I42" s="60"/>
    </row>
    <row r="43" spans="1:9" ht="12.75">
      <c r="A43" s="60" t="s">
        <v>469</v>
      </c>
      <c r="B43" s="60"/>
      <c r="C43" s="60"/>
      <c r="D43" s="60"/>
      <c r="E43" s="60" t="s">
        <v>457</v>
      </c>
      <c r="F43" s="226">
        <v>54944</v>
      </c>
      <c r="G43" s="60"/>
      <c r="H43" s="60"/>
      <c r="I43" s="60"/>
    </row>
    <row r="44" spans="1:9" ht="12.75">
      <c r="A44" s="60"/>
      <c r="B44" s="60"/>
      <c r="C44" s="60"/>
      <c r="D44" s="60"/>
      <c r="E44" s="60" t="s">
        <v>459</v>
      </c>
      <c r="F44" s="226">
        <v>46240</v>
      </c>
      <c r="G44" s="60"/>
      <c r="H44" s="60"/>
      <c r="I44" s="60"/>
    </row>
    <row r="45" spans="1:9" ht="12.75">
      <c r="A45" s="60"/>
      <c r="B45" s="60"/>
      <c r="C45" s="60"/>
      <c r="D45" s="60"/>
      <c r="E45" s="60" t="s">
        <v>462</v>
      </c>
      <c r="F45" s="226">
        <f>F43+F44</f>
        <v>101184</v>
      </c>
      <c r="G45" s="60"/>
      <c r="H45" s="60"/>
      <c r="I45" s="60"/>
    </row>
    <row r="46" spans="1:9" ht="12.75">
      <c r="A46" s="60"/>
      <c r="B46" s="60"/>
      <c r="C46" s="60"/>
      <c r="D46" s="60"/>
      <c r="E46" s="60"/>
      <c r="F46" s="226"/>
      <c r="G46" s="60"/>
      <c r="H46" s="60"/>
      <c r="I46" s="60"/>
    </row>
    <row r="47" spans="1:9" ht="12.75">
      <c r="A47" s="60" t="s">
        <v>470</v>
      </c>
      <c r="B47" s="60"/>
      <c r="C47" s="60"/>
      <c r="D47" s="60"/>
      <c r="E47" s="60" t="s">
        <v>457</v>
      </c>
      <c r="F47" s="226">
        <v>28712</v>
      </c>
      <c r="G47" s="60"/>
      <c r="H47" s="60"/>
      <c r="I47" s="60"/>
    </row>
    <row r="48" spans="1:9" ht="12.75">
      <c r="A48" s="60"/>
      <c r="B48" s="60"/>
      <c r="C48" s="60"/>
      <c r="D48" s="60"/>
      <c r="E48" s="60" t="s">
        <v>459</v>
      </c>
      <c r="F48" s="226">
        <v>60694</v>
      </c>
      <c r="G48" s="60"/>
      <c r="H48" s="60"/>
      <c r="I48" s="60"/>
    </row>
    <row r="49" spans="1:9" ht="12.75">
      <c r="A49" s="60"/>
      <c r="B49" s="60"/>
      <c r="C49" s="60"/>
      <c r="D49" s="60"/>
      <c r="E49" s="60" t="s">
        <v>462</v>
      </c>
      <c r="F49" s="226">
        <f>F47+F48</f>
        <v>89406</v>
      </c>
      <c r="G49" s="60"/>
      <c r="H49" s="60"/>
      <c r="I49" s="60"/>
    </row>
    <row r="50" spans="1:9" ht="12.75">
      <c r="A50" s="60"/>
      <c r="B50" s="60"/>
      <c r="C50" s="60"/>
      <c r="D50" s="60"/>
      <c r="E50" s="60"/>
      <c r="F50" s="226"/>
      <c r="G50" s="60"/>
      <c r="H50" s="60"/>
      <c r="I50" s="60"/>
    </row>
    <row r="51" spans="1:9" ht="12.75">
      <c r="A51" s="60" t="s">
        <v>471</v>
      </c>
      <c r="B51" s="60"/>
      <c r="C51" s="60"/>
      <c r="D51" s="60"/>
      <c r="E51" s="60" t="s">
        <v>457</v>
      </c>
      <c r="F51" s="226">
        <v>10613</v>
      </c>
      <c r="G51" s="60"/>
      <c r="H51" s="60"/>
      <c r="I51" s="60"/>
    </row>
    <row r="52" spans="1:9" ht="12.75">
      <c r="A52" s="60"/>
      <c r="B52" s="60"/>
      <c r="C52" s="60"/>
      <c r="D52" s="60"/>
      <c r="E52" s="60" t="s">
        <v>459</v>
      </c>
      <c r="F52" s="226">
        <v>38705</v>
      </c>
      <c r="G52" s="60"/>
      <c r="H52" s="60"/>
      <c r="I52" s="60"/>
    </row>
    <row r="53" spans="1:9" ht="12.75">
      <c r="A53" s="60"/>
      <c r="B53" s="60"/>
      <c r="C53" s="60"/>
      <c r="D53" s="60"/>
      <c r="E53" s="60" t="s">
        <v>462</v>
      </c>
      <c r="F53" s="226">
        <f>F51+F52</f>
        <v>49318</v>
      </c>
      <c r="G53" s="60"/>
      <c r="H53" s="60"/>
      <c r="I53" s="60"/>
    </row>
    <row r="54" spans="1:9" ht="12.75">
      <c r="A54" s="60"/>
      <c r="B54" s="60"/>
      <c r="C54" s="60"/>
      <c r="D54" s="60"/>
      <c r="E54" s="60"/>
      <c r="F54" s="226"/>
      <c r="G54" s="60"/>
      <c r="H54" s="60"/>
      <c r="I54" s="60"/>
    </row>
    <row r="55" spans="1:9" ht="12.75">
      <c r="A55" s="60"/>
      <c r="B55" s="60"/>
      <c r="C55" s="60"/>
      <c r="D55" s="60"/>
      <c r="E55" s="60"/>
      <c r="F55" s="226" t="s">
        <v>391</v>
      </c>
      <c r="G55" s="60"/>
      <c r="H55" s="60"/>
      <c r="I55" s="60"/>
    </row>
    <row r="56" spans="1:9" ht="12.75">
      <c r="A56" s="60"/>
      <c r="B56" s="60"/>
      <c r="C56" s="60"/>
      <c r="D56" s="60"/>
      <c r="E56" s="60"/>
      <c r="F56" s="226"/>
      <c r="G56" s="60"/>
      <c r="H56" s="60"/>
      <c r="I56" s="60"/>
    </row>
    <row r="57" spans="1:9" ht="12.75">
      <c r="A57" s="60" t="s">
        <v>472</v>
      </c>
      <c r="B57" s="60"/>
      <c r="C57" s="60"/>
      <c r="D57" s="60"/>
      <c r="E57" s="60" t="s">
        <v>457</v>
      </c>
      <c r="F57" s="226">
        <v>46833</v>
      </c>
      <c r="G57" s="60"/>
      <c r="H57" s="60"/>
      <c r="I57" s="60"/>
    </row>
    <row r="58" spans="1:9" ht="12.75">
      <c r="A58" s="60"/>
      <c r="B58" s="60"/>
      <c r="C58" s="60"/>
      <c r="D58" s="60"/>
      <c r="E58" s="60" t="s">
        <v>459</v>
      </c>
      <c r="F58" s="226">
        <v>97275</v>
      </c>
      <c r="G58" s="60"/>
      <c r="H58" s="60"/>
      <c r="I58" s="60"/>
    </row>
    <row r="59" spans="1:9" ht="12.75">
      <c r="A59" s="60"/>
      <c r="B59" s="60"/>
      <c r="C59" s="60"/>
      <c r="D59" s="60"/>
      <c r="E59" s="60" t="s">
        <v>462</v>
      </c>
      <c r="F59" s="226">
        <f>F57+F58</f>
        <v>144108</v>
      </c>
      <c r="G59" s="60"/>
      <c r="H59" s="60"/>
      <c r="I59" s="60"/>
    </row>
    <row r="60" spans="1:9" ht="12.75">
      <c r="A60" s="60"/>
      <c r="B60" s="60"/>
      <c r="C60" s="60"/>
      <c r="D60" s="60"/>
      <c r="E60" s="60"/>
      <c r="F60" s="226"/>
      <c r="G60" s="60"/>
      <c r="H60" s="60"/>
      <c r="I60" s="60"/>
    </row>
    <row r="61" spans="1:9" ht="12.75">
      <c r="A61" s="60" t="s">
        <v>473</v>
      </c>
      <c r="B61" s="60"/>
      <c r="C61" s="60"/>
      <c r="D61" s="60"/>
      <c r="E61" s="60" t="s">
        <v>457</v>
      </c>
      <c r="F61" s="226">
        <v>32392</v>
      </c>
      <c r="G61" s="60"/>
      <c r="H61" s="60"/>
      <c r="I61" s="60"/>
    </row>
    <row r="62" spans="1:9" ht="12.75">
      <c r="A62" s="60"/>
      <c r="B62" s="60"/>
      <c r="C62" s="60"/>
      <c r="D62" s="60"/>
      <c r="E62" s="60" t="s">
        <v>459</v>
      </c>
      <c r="F62" s="226">
        <v>93644</v>
      </c>
      <c r="G62" s="60"/>
      <c r="H62" s="60"/>
      <c r="I62" s="60"/>
    </row>
    <row r="63" spans="1:9" ht="12.75">
      <c r="A63" s="60"/>
      <c r="B63" s="60"/>
      <c r="C63" s="60"/>
      <c r="D63" s="60"/>
      <c r="E63" s="60" t="s">
        <v>462</v>
      </c>
      <c r="F63" s="226">
        <f>F61+F62</f>
        <v>126036</v>
      </c>
      <c r="G63" s="60"/>
      <c r="H63" s="60"/>
      <c r="I63" s="60"/>
    </row>
    <row r="64" spans="1:9" ht="12.75">
      <c r="A64" s="47" t="s">
        <v>261</v>
      </c>
      <c r="B64" s="47"/>
      <c r="C64" s="47"/>
      <c r="D64" s="47"/>
      <c r="E64" s="47"/>
      <c r="F64" s="227">
        <f>F17+F21+F25+F29+F33+F37+F41+F45+F49+F53+F59+F63</f>
        <v>910000</v>
      </c>
      <c r="G64" s="60"/>
      <c r="H64" s="60"/>
      <c r="I64" s="60"/>
    </row>
    <row r="65" spans="1:9" ht="12.75">
      <c r="A65" s="60"/>
      <c r="B65" s="60"/>
      <c r="C65" s="60"/>
      <c r="D65" s="60"/>
      <c r="E65" s="60"/>
      <c r="F65" s="228"/>
      <c r="G65" s="60"/>
      <c r="H65" s="60"/>
      <c r="I65" s="60"/>
    </row>
    <row r="66" spans="1:6" ht="12.75">
      <c r="A66" s="60" t="s">
        <v>17</v>
      </c>
      <c r="B66" s="60"/>
      <c r="C66" s="60"/>
      <c r="D66" s="60"/>
      <c r="E66" s="60"/>
      <c r="F66" s="223">
        <f>F67+F68</f>
        <v>601017</v>
      </c>
    </row>
    <row r="67" spans="1:6" ht="12.75">
      <c r="A67" s="60" t="s">
        <v>474</v>
      </c>
      <c r="B67" s="60"/>
      <c r="C67" s="60"/>
      <c r="D67" s="60"/>
      <c r="E67" s="60"/>
      <c r="F67" s="223">
        <v>221919</v>
      </c>
    </row>
    <row r="68" spans="1:6" ht="12.75">
      <c r="A68" s="60" t="s">
        <v>475</v>
      </c>
      <c r="B68" s="60"/>
      <c r="C68" s="60"/>
      <c r="D68" s="60"/>
      <c r="E68" s="60"/>
      <c r="F68" s="223">
        <v>379098</v>
      </c>
    </row>
    <row r="69" ht="12.75">
      <c r="F69" s="223"/>
    </row>
    <row r="70" spans="1:6" ht="12.75">
      <c r="A70" s="60" t="s">
        <v>20</v>
      </c>
      <c r="F70" s="223">
        <f>F71</f>
        <v>22000</v>
      </c>
    </row>
    <row r="71" spans="1:6" ht="12.75">
      <c r="A71" s="60" t="s">
        <v>476</v>
      </c>
      <c r="F71" s="223">
        <v>22000</v>
      </c>
    </row>
    <row r="72" ht="12.75">
      <c r="F72" s="223"/>
    </row>
    <row r="73" spans="1:6" ht="12.75">
      <c r="A73" s="60" t="s">
        <v>34</v>
      </c>
      <c r="B73" s="60"/>
      <c r="C73" s="60"/>
      <c r="D73" s="60"/>
      <c r="E73" s="60"/>
      <c r="F73" s="223">
        <f>F74</f>
        <v>37283</v>
      </c>
    </row>
    <row r="74" spans="1:6" ht="12.75">
      <c r="A74" s="60" t="s">
        <v>477</v>
      </c>
      <c r="B74" s="60"/>
      <c r="C74" s="60"/>
      <c r="D74" s="60"/>
      <c r="E74" s="60"/>
      <c r="F74" s="223">
        <v>37283</v>
      </c>
    </row>
    <row r="75" spans="1:6" ht="12.75">
      <c r="A75" s="60"/>
      <c r="B75" s="60"/>
      <c r="C75" s="60"/>
      <c r="D75" s="60"/>
      <c r="E75" s="60"/>
      <c r="F75" s="223"/>
    </row>
    <row r="76" spans="1:6" ht="12.75">
      <c r="A76" s="60" t="s">
        <v>42</v>
      </c>
      <c r="B76" s="60"/>
      <c r="C76" s="60"/>
      <c r="D76" s="60"/>
      <c r="E76" s="60"/>
      <c r="F76" s="223">
        <f>F77+F79</f>
        <v>78500</v>
      </c>
    </row>
    <row r="77" spans="1:6" ht="12.75">
      <c r="A77" s="60" t="s">
        <v>478</v>
      </c>
      <c r="B77" s="60"/>
      <c r="C77" s="60"/>
      <c r="D77" s="60"/>
      <c r="E77" s="60"/>
      <c r="F77" s="223">
        <v>56500</v>
      </c>
    </row>
    <row r="78" spans="1:6" ht="12.75">
      <c r="A78" s="60"/>
      <c r="B78" s="60"/>
      <c r="C78" s="60"/>
      <c r="D78" s="60"/>
      <c r="E78" s="60"/>
      <c r="F78" s="223"/>
    </row>
    <row r="79" spans="1:6" ht="12.75">
      <c r="A79" s="60" t="s">
        <v>479</v>
      </c>
      <c r="B79" s="60"/>
      <c r="C79" s="60"/>
      <c r="D79" s="60"/>
      <c r="E79" s="60"/>
      <c r="F79" s="223">
        <v>22000</v>
      </c>
    </row>
    <row r="80" spans="1:6" ht="12.75">
      <c r="A80" s="60"/>
      <c r="B80" s="60"/>
      <c r="C80" s="60"/>
      <c r="D80" s="60"/>
      <c r="E80" s="60"/>
      <c r="F80" s="223"/>
    </row>
    <row r="81" spans="1:6" ht="12.75">
      <c r="A81" s="60" t="s">
        <v>69</v>
      </c>
      <c r="B81" s="60"/>
      <c r="C81" s="60"/>
      <c r="D81" s="60"/>
      <c r="E81" s="60"/>
      <c r="F81" s="223">
        <f>F82+F83+F84+F85</f>
        <v>78900</v>
      </c>
    </row>
    <row r="82" spans="1:6" ht="12.75">
      <c r="A82" s="60" t="s">
        <v>480</v>
      </c>
      <c r="B82" s="60"/>
      <c r="C82" s="60"/>
      <c r="D82" s="60"/>
      <c r="E82" s="60"/>
      <c r="F82" s="223">
        <v>43600</v>
      </c>
    </row>
    <row r="83" spans="1:6" ht="12.75">
      <c r="A83" s="60" t="s">
        <v>481</v>
      </c>
      <c r="B83" s="60"/>
      <c r="C83" s="60"/>
      <c r="D83" s="60"/>
      <c r="E83" s="60"/>
      <c r="F83" s="223">
        <v>1000</v>
      </c>
    </row>
    <row r="84" spans="1:6" ht="12.75">
      <c r="A84" s="60" t="s">
        <v>482</v>
      </c>
      <c r="B84" s="60"/>
      <c r="C84" s="60"/>
      <c r="D84" s="60"/>
      <c r="E84" s="60"/>
      <c r="F84" s="223">
        <v>22000</v>
      </c>
    </row>
    <row r="85" spans="1:6" ht="12.75">
      <c r="A85" s="60" t="s">
        <v>483</v>
      </c>
      <c r="B85" s="60"/>
      <c r="C85" s="60"/>
      <c r="D85" s="60"/>
      <c r="E85" s="60"/>
      <c r="F85" s="223">
        <v>12300</v>
      </c>
    </row>
    <row r="86" spans="1:6" ht="12.75">
      <c r="A86" s="60"/>
      <c r="B86" s="60"/>
      <c r="C86" s="60"/>
      <c r="D86" s="60"/>
      <c r="E86" s="60"/>
      <c r="F86" s="223"/>
    </row>
    <row r="87" spans="1:6" ht="12.75">
      <c r="A87" s="60" t="s">
        <v>82</v>
      </c>
      <c r="B87" s="60"/>
      <c r="C87" s="60"/>
      <c r="D87" s="60"/>
      <c r="E87" s="60"/>
      <c r="F87" s="223">
        <f>F88</f>
        <v>8500</v>
      </c>
    </row>
    <row r="88" spans="1:6" ht="12.75">
      <c r="A88" s="60" t="s">
        <v>484</v>
      </c>
      <c r="B88" s="60"/>
      <c r="C88" s="60"/>
      <c r="D88" s="60"/>
      <c r="E88" s="60"/>
      <c r="F88" s="223">
        <v>8500</v>
      </c>
    </row>
    <row r="89" spans="1:6" ht="12.75">
      <c r="A89" s="60"/>
      <c r="B89" s="60"/>
      <c r="C89" s="60"/>
      <c r="D89" s="60"/>
      <c r="E89" s="60"/>
      <c r="F89" s="223"/>
    </row>
    <row r="90" spans="1:6" ht="12.75">
      <c r="A90" s="60" t="s">
        <v>89</v>
      </c>
      <c r="B90" s="60"/>
      <c r="C90" s="60"/>
      <c r="D90" s="60"/>
      <c r="E90" s="60"/>
      <c r="F90" s="223">
        <f>F92+F94</f>
        <v>6500</v>
      </c>
    </row>
    <row r="91" spans="1:6" ht="12.75">
      <c r="A91" s="60" t="s">
        <v>485</v>
      </c>
      <c r="B91" s="60"/>
      <c r="C91" s="60"/>
      <c r="D91" s="60"/>
      <c r="E91" s="60"/>
      <c r="F91" s="223"/>
    </row>
    <row r="92" spans="1:6" ht="12.75">
      <c r="A92" s="60" t="s">
        <v>486</v>
      </c>
      <c r="B92" s="60"/>
      <c r="C92" s="60"/>
      <c r="D92" s="60"/>
      <c r="E92" s="60"/>
      <c r="F92" s="223">
        <v>2500</v>
      </c>
    </row>
    <row r="93" spans="1:6" ht="12.75">
      <c r="A93" s="60"/>
      <c r="B93" s="60"/>
      <c r="C93" s="60"/>
      <c r="D93" s="60"/>
      <c r="E93" s="60"/>
      <c r="F93" s="223"/>
    </row>
    <row r="94" spans="1:6" ht="12.75">
      <c r="A94" s="60" t="s">
        <v>487</v>
      </c>
      <c r="B94" s="60"/>
      <c r="C94" s="60"/>
      <c r="D94" s="60"/>
      <c r="E94" s="60"/>
      <c r="F94" s="223">
        <v>4000</v>
      </c>
    </row>
    <row r="95" spans="1:6" ht="12.75">
      <c r="A95" s="60"/>
      <c r="B95" s="60"/>
      <c r="C95" s="60"/>
      <c r="D95" s="60"/>
      <c r="E95" s="60"/>
      <c r="F95" s="223"/>
    </row>
    <row r="96" spans="1:6" ht="12.75">
      <c r="A96" s="60" t="s">
        <v>93</v>
      </c>
      <c r="B96" s="60"/>
      <c r="C96" s="60"/>
      <c r="D96" s="60"/>
      <c r="E96" s="60"/>
      <c r="F96" s="223">
        <f>F97</f>
        <v>41300</v>
      </c>
    </row>
    <row r="97" spans="1:6" ht="12.75">
      <c r="A97" s="60" t="s">
        <v>488</v>
      </c>
      <c r="B97" s="60"/>
      <c r="C97" s="60"/>
      <c r="D97" s="60"/>
      <c r="E97" s="60"/>
      <c r="F97" s="223">
        <v>41300</v>
      </c>
    </row>
    <row r="98" spans="1:6" ht="12.75">
      <c r="A98" s="60"/>
      <c r="B98" s="60"/>
      <c r="C98" s="60"/>
      <c r="D98" s="60"/>
      <c r="E98" s="60"/>
      <c r="F98" s="223"/>
    </row>
    <row r="99" spans="1:6" ht="12.75">
      <c r="A99" s="60" t="s">
        <v>98</v>
      </c>
      <c r="B99" s="60"/>
      <c r="C99" s="60"/>
      <c r="D99" s="60"/>
      <c r="E99" s="60"/>
      <c r="F99" s="223">
        <f>F100+F101</f>
        <v>27000</v>
      </c>
    </row>
    <row r="100" spans="1:6" ht="12.75">
      <c r="A100" s="60" t="s">
        <v>489</v>
      </c>
      <c r="B100" s="60"/>
      <c r="C100" s="60"/>
      <c r="D100" s="60"/>
      <c r="E100" s="60"/>
      <c r="F100" s="223">
        <v>7500</v>
      </c>
    </row>
    <row r="101" spans="1:6" ht="12.75">
      <c r="A101" s="60" t="s">
        <v>490</v>
      </c>
      <c r="B101" s="60"/>
      <c r="C101" s="60"/>
      <c r="D101" s="60"/>
      <c r="E101" s="60"/>
      <c r="F101" s="223">
        <v>19500</v>
      </c>
    </row>
    <row r="102" spans="1:6" ht="12.75">
      <c r="A102" s="60"/>
      <c r="B102" s="60"/>
      <c r="C102" s="60"/>
      <c r="D102" s="60"/>
      <c r="E102" s="60"/>
      <c r="F102" s="223"/>
    </row>
    <row r="103" spans="1:6" ht="12.75">
      <c r="A103" s="60" t="s">
        <v>102</v>
      </c>
      <c r="B103" s="60"/>
      <c r="C103" s="60"/>
      <c r="D103" s="60"/>
      <c r="E103" s="60"/>
      <c r="F103" s="223">
        <f>F104</f>
        <v>9000</v>
      </c>
    </row>
    <row r="104" spans="1:6" ht="12.75">
      <c r="A104" s="60" t="s">
        <v>491</v>
      </c>
      <c r="B104" s="60"/>
      <c r="C104" s="60"/>
      <c r="D104" s="60"/>
      <c r="E104" s="60"/>
      <c r="F104" s="223">
        <v>9000</v>
      </c>
    </row>
    <row r="105" spans="1:6" ht="12.75">
      <c r="A105" s="60"/>
      <c r="B105" s="60"/>
      <c r="C105" s="60"/>
      <c r="D105" s="60"/>
      <c r="E105" s="60"/>
      <c r="F105" s="223"/>
    </row>
    <row r="106" spans="1:6" ht="12.75">
      <c r="A106" s="47" t="s">
        <v>261</v>
      </c>
      <c r="B106" s="47"/>
      <c r="C106" s="47"/>
      <c r="D106" s="47"/>
      <c r="E106" s="47"/>
      <c r="F106" s="229">
        <f>F66+F70+F73+F76+F81+F87+F90+F96+F99+F103</f>
        <v>910000</v>
      </c>
    </row>
    <row r="107" spans="1:6" ht="12.75">
      <c r="A107" s="60"/>
      <c r="B107" s="60"/>
      <c r="C107" s="60"/>
      <c r="D107" s="60"/>
      <c r="E107" s="60"/>
      <c r="F107" s="61"/>
    </row>
    <row r="108" ht="12.75">
      <c r="F108" s="44" t="s">
        <v>106</v>
      </c>
    </row>
    <row r="111" spans="6:7" ht="12.75">
      <c r="F111" s="319" t="s">
        <v>107</v>
      </c>
      <c r="G111" s="319"/>
    </row>
  </sheetData>
  <mergeCells count="2">
    <mergeCell ref="A6:I6"/>
    <mergeCell ref="F111:G1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30"/>
  <sheetViews>
    <sheetView workbookViewId="0" topLeftCell="H3">
      <selection activeCell="Q19" sqref="Q19"/>
    </sheetView>
  </sheetViews>
  <sheetFormatPr defaultColWidth="9.140625" defaultRowHeight="12.75"/>
  <cols>
    <col min="1" max="1" width="3.57421875" style="60" customWidth="1"/>
    <col min="2" max="2" width="15.00390625" style="60" customWidth="1"/>
    <col min="3" max="3" width="6.28125" style="60" customWidth="1"/>
    <col min="4" max="4" width="8.00390625" style="60" customWidth="1"/>
    <col min="5" max="5" width="12.57421875" style="60" customWidth="1"/>
    <col min="6" max="6" width="12.00390625" style="60" customWidth="1"/>
    <col min="7" max="7" width="11.7109375" style="60" customWidth="1"/>
    <col min="8" max="8" width="11.421875" style="60" customWidth="1"/>
    <col min="9" max="10" width="10.28125" style="60" customWidth="1"/>
    <col min="11" max="11" width="9.421875" style="60" customWidth="1"/>
    <col min="12" max="12" width="10.421875" style="60" customWidth="1"/>
    <col min="13" max="13" width="10.57421875" style="60" customWidth="1"/>
    <col min="14" max="16384" width="9.140625" style="60" customWidth="1"/>
  </cols>
  <sheetData>
    <row r="1" spans="11:13" ht="11.25">
      <c r="K1" s="421" t="s">
        <v>688</v>
      </c>
      <c r="L1" s="422"/>
      <c r="M1" s="422"/>
    </row>
    <row r="2" spans="11:13" ht="11.25">
      <c r="K2" s="422"/>
      <c r="L2" s="422"/>
      <c r="M2" s="422"/>
    </row>
    <row r="3" spans="11:13" ht="11.25">
      <c r="K3" s="422"/>
      <c r="L3" s="422"/>
      <c r="M3" s="422"/>
    </row>
    <row r="4" spans="11:13" ht="11.25">
      <c r="K4" s="422"/>
      <c r="L4" s="422"/>
      <c r="M4" s="422"/>
    </row>
    <row r="5" spans="11:13" ht="11.25">
      <c r="K5" s="422"/>
      <c r="L5" s="422"/>
      <c r="M5" s="422"/>
    </row>
    <row r="6" spans="2:13" s="230" customFormat="1" ht="11.25">
      <c r="B6" s="423" t="s">
        <v>492</v>
      </c>
      <c r="C6" s="423"/>
      <c r="D6" s="423"/>
      <c r="E6" s="423"/>
      <c r="F6" s="423"/>
      <c r="G6" s="423"/>
      <c r="H6" s="423"/>
      <c r="I6" s="423"/>
      <c r="J6" s="423"/>
      <c r="K6" s="423"/>
      <c r="L6" s="423"/>
      <c r="M6" s="423"/>
    </row>
    <row r="7" s="230" customFormat="1" ht="12.75" customHeight="1" hidden="1"/>
    <row r="8" spans="1:13" s="230" customFormat="1" ht="51.75" customHeight="1">
      <c r="A8" s="424" t="s">
        <v>220</v>
      </c>
      <c r="B8" s="427" t="s">
        <v>493</v>
      </c>
      <c r="C8" s="427" t="s">
        <v>494</v>
      </c>
      <c r="D8" s="427"/>
      <c r="E8" s="427" t="s">
        <v>495</v>
      </c>
      <c r="F8" s="428" t="s">
        <v>496</v>
      </c>
      <c r="G8" s="428"/>
      <c r="H8" s="428"/>
      <c r="I8" s="428"/>
      <c r="J8" s="428" t="s">
        <v>497</v>
      </c>
      <c r="K8" s="428"/>
      <c r="L8" s="428"/>
      <c r="M8" s="427" t="s">
        <v>498</v>
      </c>
    </row>
    <row r="9" spans="1:13" s="230" customFormat="1" ht="11.25">
      <c r="A9" s="425"/>
      <c r="B9" s="427"/>
      <c r="C9" s="427" t="s">
        <v>221</v>
      </c>
      <c r="D9" s="427" t="s">
        <v>222</v>
      </c>
      <c r="E9" s="427"/>
      <c r="F9" s="429" t="s">
        <v>499</v>
      </c>
      <c r="G9" s="432" t="s">
        <v>11</v>
      </c>
      <c r="H9" s="433"/>
      <c r="I9" s="434"/>
      <c r="J9" s="427" t="s">
        <v>500</v>
      </c>
      <c r="K9" s="432" t="s">
        <v>11</v>
      </c>
      <c r="L9" s="434"/>
      <c r="M9" s="427"/>
    </row>
    <row r="10" spans="1:13" s="230" customFormat="1" ht="11.25">
      <c r="A10" s="425"/>
      <c r="B10" s="427"/>
      <c r="C10" s="428"/>
      <c r="D10" s="428"/>
      <c r="E10" s="427"/>
      <c r="F10" s="430"/>
      <c r="G10" s="429" t="s">
        <v>501</v>
      </c>
      <c r="H10" s="428" t="s">
        <v>502</v>
      </c>
      <c r="I10" s="428"/>
      <c r="J10" s="427"/>
      <c r="K10" s="427" t="s">
        <v>503</v>
      </c>
      <c r="L10" s="427" t="s">
        <v>504</v>
      </c>
      <c r="M10" s="427"/>
    </row>
    <row r="11" spans="1:13" s="230" customFormat="1" ht="11.25">
      <c r="A11" s="426"/>
      <c r="B11" s="427"/>
      <c r="C11" s="428"/>
      <c r="D11" s="428"/>
      <c r="E11" s="427"/>
      <c r="F11" s="431"/>
      <c r="G11" s="431"/>
      <c r="H11" s="9" t="s">
        <v>505</v>
      </c>
      <c r="I11" s="9" t="s">
        <v>506</v>
      </c>
      <c r="J11" s="427"/>
      <c r="K11" s="427"/>
      <c r="L11" s="427"/>
      <c r="M11" s="427"/>
    </row>
    <row r="12" spans="1:13" s="230" customFormat="1" ht="11.25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9">
        <v>7</v>
      </c>
      <c r="I12" s="9">
        <v>8</v>
      </c>
      <c r="J12" s="9">
        <v>9</v>
      </c>
      <c r="K12" s="9">
        <v>10</v>
      </c>
      <c r="L12" s="9">
        <v>11</v>
      </c>
      <c r="M12" s="9">
        <v>12</v>
      </c>
    </row>
    <row r="13" spans="1:13" ht="25.5" customHeight="1">
      <c r="A13" s="87" t="s">
        <v>111</v>
      </c>
      <c r="B13" s="231" t="s">
        <v>507</v>
      </c>
      <c r="C13" s="232">
        <v>600</v>
      </c>
      <c r="D13" s="232">
        <v>60004</v>
      </c>
      <c r="E13" s="233"/>
      <c r="F13" s="233"/>
      <c r="G13" s="233"/>
      <c r="H13" s="233"/>
      <c r="I13" s="233"/>
      <c r="J13" s="233"/>
      <c r="K13" s="233"/>
      <c r="L13" s="233"/>
      <c r="M13" s="233"/>
    </row>
    <row r="14" spans="1:13" ht="22.5" customHeight="1">
      <c r="A14" s="87" t="s">
        <v>16</v>
      </c>
      <c r="B14" s="231" t="s">
        <v>508</v>
      </c>
      <c r="C14" s="232"/>
      <c r="D14" s="232"/>
      <c r="E14" s="233">
        <v>-308481</v>
      </c>
      <c r="F14" s="233">
        <f>G14+H14+I14</f>
        <v>6284000</v>
      </c>
      <c r="G14" s="233">
        <v>2660000</v>
      </c>
      <c r="H14" s="233">
        <v>1550000</v>
      </c>
      <c r="I14" s="233">
        <v>2074000</v>
      </c>
      <c r="J14" s="233">
        <v>6284000</v>
      </c>
      <c r="K14" s="233">
        <v>0</v>
      </c>
      <c r="L14" s="233">
        <v>2074000</v>
      </c>
      <c r="M14" s="233">
        <v>-308481</v>
      </c>
    </row>
    <row r="15" spans="1:13" ht="22.5" customHeight="1">
      <c r="A15" s="87" t="s">
        <v>19</v>
      </c>
      <c r="B15" s="231" t="s">
        <v>509</v>
      </c>
      <c r="C15" s="232"/>
      <c r="D15" s="232"/>
      <c r="E15" s="233">
        <v>-362487</v>
      </c>
      <c r="F15" s="233">
        <f>G15+H15+I15</f>
        <v>6355000</v>
      </c>
      <c r="G15" s="233">
        <v>2660000</v>
      </c>
      <c r="H15" s="233">
        <v>1621000</v>
      </c>
      <c r="I15" s="233">
        <v>2074000</v>
      </c>
      <c r="J15" s="233">
        <v>6355000</v>
      </c>
      <c r="K15" s="233">
        <v>0</v>
      </c>
      <c r="L15" s="233">
        <v>2074000</v>
      </c>
      <c r="M15" s="233">
        <v>-362487</v>
      </c>
    </row>
    <row r="16" spans="1:13" ht="21" customHeight="1">
      <c r="A16" s="87" t="s">
        <v>28</v>
      </c>
      <c r="B16" s="231" t="s">
        <v>510</v>
      </c>
      <c r="C16" s="232"/>
      <c r="D16" s="232"/>
      <c r="E16" s="233">
        <v>-362487</v>
      </c>
      <c r="F16" s="233">
        <f>G16+H16+I16</f>
        <v>6624164</v>
      </c>
      <c r="G16" s="233">
        <v>2931677</v>
      </c>
      <c r="H16" s="233">
        <v>1862487</v>
      </c>
      <c r="I16" s="233">
        <v>1830000</v>
      </c>
      <c r="J16" s="233">
        <v>6261677</v>
      </c>
      <c r="K16" s="233">
        <v>0</v>
      </c>
      <c r="L16" s="233">
        <v>1830000</v>
      </c>
      <c r="M16" s="233">
        <v>0</v>
      </c>
    </row>
    <row r="17" spans="1:13" ht="18.75" customHeight="1">
      <c r="A17" s="87" t="s">
        <v>33</v>
      </c>
      <c r="B17" s="231" t="s">
        <v>511</v>
      </c>
      <c r="C17" s="232"/>
      <c r="D17" s="232"/>
      <c r="E17" s="233">
        <f>E16/E15%</f>
        <v>100</v>
      </c>
      <c r="F17" s="233">
        <f>F16/F15%</f>
        <v>104.23546813532651</v>
      </c>
      <c r="G17" s="233">
        <f aca="true" t="shared" si="0" ref="G17:M17">G16/G15%</f>
        <v>110.21342105263157</v>
      </c>
      <c r="H17" s="233">
        <f t="shared" si="0"/>
        <v>114.89740900678594</v>
      </c>
      <c r="I17" s="233">
        <f t="shared" si="0"/>
        <v>88.23529411764706</v>
      </c>
      <c r="J17" s="233">
        <f t="shared" si="0"/>
        <v>98.53150275373721</v>
      </c>
      <c r="K17" s="233">
        <v>0</v>
      </c>
      <c r="L17" s="233">
        <f t="shared" si="0"/>
        <v>88.23529411764706</v>
      </c>
      <c r="M17" s="233">
        <f t="shared" si="0"/>
        <v>0</v>
      </c>
    </row>
    <row r="18" spans="1:13" s="47" customFormat="1" ht="20.25" customHeight="1">
      <c r="A18" s="82"/>
      <c r="B18" s="234" t="s">
        <v>512</v>
      </c>
      <c r="C18" s="235"/>
      <c r="D18" s="235"/>
      <c r="E18" s="236">
        <f>E16</f>
        <v>-362487</v>
      </c>
      <c r="F18" s="236">
        <f aca="true" t="shared" si="1" ref="F18:M18">F16</f>
        <v>6624164</v>
      </c>
      <c r="G18" s="236">
        <f t="shared" si="1"/>
        <v>2931677</v>
      </c>
      <c r="H18" s="236">
        <f t="shared" si="1"/>
        <v>1862487</v>
      </c>
      <c r="I18" s="236">
        <f t="shared" si="1"/>
        <v>1830000</v>
      </c>
      <c r="J18" s="236">
        <f t="shared" si="1"/>
        <v>6261677</v>
      </c>
      <c r="K18" s="236">
        <f t="shared" si="1"/>
        <v>0</v>
      </c>
      <c r="L18" s="236">
        <f t="shared" si="1"/>
        <v>1830000</v>
      </c>
      <c r="M18" s="236">
        <f t="shared" si="1"/>
        <v>0</v>
      </c>
    </row>
    <row r="19" spans="1:13" s="47" customFormat="1" ht="20.25" customHeight="1">
      <c r="A19" s="106"/>
      <c r="B19" s="237"/>
      <c r="C19" s="238"/>
      <c r="D19" s="238"/>
      <c r="E19" s="239"/>
      <c r="F19" s="239"/>
      <c r="G19" s="239"/>
      <c r="H19" s="239"/>
      <c r="I19" s="239"/>
      <c r="J19" s="239"/>
      <c r="K19" s="239"/>
      <c r="L19" s="239"/>
      <c r="M19" s="239"/>
    </row>
    <row r="20" spans="2:6" ht="11.25">
      <c r="B20" s="240"/>
      <c r="E20" s="241" t="s">
        <v>513</v>
      </c>
      <c r="F20" s="241" t="s">
        <v>315</v>
      </c>
    </row>
    <row r="21" spans="2:6" ht="11.25">
      <c r="B21" s="242" t="s">
        <v>514</v>
      </c>
      <c r="E21" s="61">
        <v>1058166</v>
      </c>
      <c r="F21" s="61">
        <v>1066641</v>
      </c>
    </row>
    <row r="22" spans="2:6" ht="11.25">
      <c r="B22" s="242" t="s">
        <v>515</v>
      </c>
      <c r="E22" s="61">
        <v>4281000</v>
      </c>
      <c r="F22" s="61">
        <v>4431677</v>
      </c>
    </row>
    <row r="23" spans="2:6" ht="11.25">
      <c r="B23" s="242" t="s">
        <v>516</v>
      </c>
      <c r="E23" s="243">
        <v>4.05</v>
      </c>
      <c r="F23" s="60">
        <v>4.16</v>
      </c>
    </row>
    <row r="24" spans="2:6" ht="11.25">
      <c r="B24" s="240" t="s">
        <v>517</v>
      </c>
      <c r="E24" s="60">
        <v>2.52</v>
      </c>
      <c r="F24" s="60">
        <v>2.75</v>
      </c>
    </row>
    <row r="25" spans="2:6" ht="11.25">
      <c r="B25" s="240" t="s">
        <v>518</v>
      </c>
      <c r="E25" s="60">
        <v>1.53</v>
      </c>
      <c r="F25" s="243">
        <v>1.75</v>
      </c>
    </row>
    <row r="27" ht="11.25">
      <c r="J27" s="60" t="s">
        <v>106</v>
      </c>
    </row>
    <row r="30" spans="10:11" ht="11.25">
      <c r="J30" s="435" t="s">
        <v>107</v>
      </c>
      <c r="K30" s="435"/>
    </row>
  </sheetData>
  <mergeCells count="20">
    <mergeCell ref="J30:K30"/>
    <mergeCell ref="K9:L9"/>
    <mergeCell ref="G10:G11"/>
    <mergeCell ref="H10:I10"/>
    <mergeCell ref="K10:K11"/>
    <mergeCell ref="L10:L11"/>
    <mergeCell ref="D9:D11"/>
    <mergeCell ref="F9:F11"/>
    <mergeCell ref="G9:I9"/>
    <mergeCell ref="J9:J11"/>
    <mergeCell ref="K1:M5"/>
    <mergeCell ref="B6:M6"/>
    <mergeCell ref="A8:A11"/>
    <mergeCell ref="B8:B11"/>
    <mergeCell ref="C8:D8"/>
    <mergeCell ref="E8:E11"/>
    <mergeCell ref="F8:I8"/>
    <mergeCell ref="J8:L8"/>
    <mergeCell ref="M8:M11"/>
    <mergeCell ref="C9:C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27"/>
  <sheetViews>
    <sheetView workbookViewId="0" topLeftCell="C12">
      <selection activeCell="M29" sqref="M29"/>
    </sheetView>
  </sheetViews>
  <sheetFormatPr defaultColWidth="9.140625" defaultRowHeight="12.75"/>
  <cols>
    <col min="1" max="1" width="4.57421875" style="0" customWidth="1"/>
    <col min="2" max="2" width="17.421875" style="0" customWidth="1"/>
    <col min="12" max="12" width="10.28125" style="0" customWidth="1"/>
  </cols>
  <sheetData>
    <row r="1" spans="10:13" ht="12.75">
      <c r="J1" s="110" t="s">
        <v>519</v>
      </c>
      <c r="K1" s="110"/>
      <c r="L1" s="110"/>
      <c r="M1" s="110"/>
    </row>
    <row r="2" spans="10:13" ht="12.75">
      <c r="J2" s="110" t="s">
        <v>687</v>
      </c>
      <c r="K2" s="110"/>
      <c r="L2" s="110"/>
      <c r="M2" s="110"/>
    </row>
    <row r="3" spans="10:13" ht="12.75">
      <c r="J3" s="110" t="s">
        <v>2</v>
      </c>
      <c r="K3" s="110"/>
      <c r="L3" s="110"/>
      <c r="M3" s="110"/>
    </row>
    <row r="4" spans="10:13" ht="12.75">
      <c r="J4" s="110" t="s">
        <v>686</v>
      </c>
      <c r="K4" s="110"/>
      <c r="L4" s="110"/>
      <c r="M4" s="110"/>
    </row>
    <row r="6" spans="1:13" ht="12.75">
      <c r="A6" s="320" t="s">
        <v>520</v>
      </c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</row>
    <row r="8" spans="1:14" ht="45">
      <c r="A8" s="244" t="s">
        <v>220</v>
      </c>
      <c r="B8" s="245" t="s">
        <v>521</v>
      </c>
      <c r="C8" s="244" t="s">
        <v>522</v>
      </c>
      <c r="D8" s="245" t="s">
        <v>523</v>
      </c>
      <c r="E8" s="436" t="s">
        <v>524</v>
      </c>
      <c r="F8" s="437"/>
      <c r="G8" s="437"/>
      <c r="H8" s="438"/>
      <c r="I8" s="436" t="s">
        <v>525</v>
      </c>
      <c r="J8" s="437"/>
      <c r="K8" s="437"/>
      <c r="L8" s="437"/>
      <c r="M8" s="438"/>
      <c r="N8" s="106"/>
    </row>
    <row r="9" spans="1:14" ht="33.75">
      <c r="A9" s="145"/>
      <c r="B9" s="85"/>
      <c r="C9" s="85" t="s">
        <v>526</v>
      </c>
      <c r="D9" s="85"/>
      <c r="E9" s="88" t="s">
        <v>501</v>
      </c>
      <c r="F9" s="87" t="s">
        <v>502</v>
      </c>
      <c r="G9" s="88" t="s">
        <v>527</v>
      </c>
      <c r="H9" s="87" t="s">
        <v>528</v>
      </c>
      <c r="I9" s="90" t="s">
        <v>529</v>
      </c>
      <c r="J9" s="90" t="s">
        <v>530</v>
      </c>
      <c r="K9" s="90" t="s">
        <v>531</v>
      </c>
      <c r="L9" s="90" t="s">
        <v>504</v>
      </c>
      <c r="M9" s="85" t="s">
        <v>528</v>
      </c>
      <c r="N9" s="246"/>
    </row>
    <row r="10" spans="1:14" ht="12.75">
      <c r="A10" s="247">
        <v>1</v>
      </c>
      <c r="B10" s="248">
        <v>2</v>
      </c>
      <c r="C10" s="248">
        <v>3</v>
      </c>
      <c r="D10" s="248">
        <v>4</v>
      </c>
      <c r="E10" s="248">
        <v>4</v>
      </c>
      <c r="F10" s="248">
        <v>5</v>
      </c>
      <c r="G10" s="248">
        <v>6</v>
      </c>
      <c r="H10" s="248">
        <v>7</v>
      </c>
      <c r="I10" s="248">
        <v>8</v>
      </c>
      <c r="J10" s="248">
        <v>9</v>
      </c>
      <c r="K10" s="248">
        <v>10</v>
      </c>
      <c r="L10" s="248">
        <v>11</v>
      </c>
      <c r="M10" s="248">
        <v>12</v>
      </c>
      <c r="N10" s="60"/>
    </row>
    <row r="11" spans="1:13" ht="12.75">
      <c r="A11" s="85" t="s">
        <v>111</v>
      </c>
      <c r="B11" s="85" t="s">
        <v>532</v>
      </c>
      <c r="C11" s="85" t="s">
        <v>533</v>
      </c>
      <c r="D11" s="145"/>
      <c r="E11" s="145"/>
      <c r="F11" s="145"/>
      <c r="G11" s="145"/>
      <c r="H11" s="145"/>
      <c r="I11" s="145"/>
      <c r="J11" s="145"/>
      <c r="K11" s="145"/>
      <c r="L11" s="145"/>
      <c r="M11" s="145"/>
    </row>
    <row r="12" spans="1:13" ht="22.5" customHeight="1">
      <c r="A12" s="87" t="s">
        <v>16</v>
      </c>
      <c r="B12" s="90" t="s">
        <v>508</v>
      </c>
      <c r="C12" s="145"/>
      <c r="D12" s="145">
        <v>0</v>
      </c>
      <c r="E12" s="189">
        <v>361000</v>
      </c>
      <c r="F12" s="189">
        <v>1065000</v>
      </c>
      <c r="G12" s="189">
        <v>70000</v>
      </c>
      <c r="H12" s="189">
        <f>D12+E12+F12+G12</f>
        <v>1496000</v>
      </c>
      <c r="I12" s="189">
        <v>1426000</v>
      </c>
      <c r="J12" s="189">
        <v>961150</v>
      </c>
      <c r="K12" s="189">
        <v>0</v>
      </c>
      <c r="L12" s="189">
        <v>70000</v>
      </c>
      <c r="M12" s="189">
        <f>I12+L12</f>
        <v>1496000</v>
      </c>
    </row>
    <row r="13" spans="1:13" ht="22.5" customHeight="1">
      <c r="A13" s="87" t="s">
        <v>19</v>
      </c>
      <c r="B13" s="90" t="s">
        <v>534</v>
      </c>
      <c r="C13" s="145"/>
      <c r="D13" s="189">
        <v>0</v>
      </c>
      <c r="E13" s="189">
        <v>361000</v>
      </c>
      <c r="F13" s="189">
        <v>1073100</v>
      </c>
      <c r="G13" s="189">
        <v>70000</v>
      </c>
      <c r="H13" s="189">
        <f>D13+E13+F13+G13</f>
        <v>1504100</v>
      </c>
      <c r="I13" s="189">
        <v>1434100</v>
      </c>
      <c r="J13" s="189">
        <v>961150</v>
      </c>
      <c r="K13" s="189">
        <v>0</v>
      </c>
      <c r="L13" s="189">
        <v>70000</v>
      </c>
      <c r="M13" s="189">
        <f>I13+L13</f>
        <v>1504100</v>
      </c>
    </row>
    <row r="14" spans="1:13" ht="22.5" customHeight="1">
      <c r="A14" s="87" t="s">
        <v>28</v>
      </c>
      <c r="B14" s="90" t="s">
        <v>510</v>
      </c>
      <c r="C14" s="145"/>
      <c r="D14" s="145">
        <v>0</v>
      </c>
      <c r="E14" s="189">
        <v>341500</v>
      </c>
      <c r="F14" s="189">
        <v>1117500</v>
      </c>
      <c r="G14" s="189">
        <v>28000</v>
      </c>
      <c r="H14" s="189">
        <f>D14+E14+F14+G14</f>
        <v>1487000</v>
      </c>
      <c r="I14" s="189">
        <v>1459000</v>
      </c>
      <c r="J14" s="189">
        <v>977760</v>
      </c>
      <c r="K14" s="145">
        <v>0</v>
      </c>
      <c r="L14" s="189">
        <v>28000</v>
      </c>
      <c r="M14" s="189">
        <f>I14+L14</f>
        <v>1487000</v>
      </c>
    </row>
    <row r="15" spans="1:13" ht="12.75">
      <c r="A15" s="87"/>
      <c r="B15" s="85" t="s">
        <v>535</v>
      </c>
      <c r="C15" s="145"/>
      <c r="D15" s="249">
        <v>0</v>
      </c>
      <c r="E15" s="249">
        <f>E14/E13%</f>
        <v>94.5983379501385</v>
      </c>
      <c r="F15" s="249">
        <f aca="true" t="shared" si="0" ref="F15:M15">F14/F13%</f>
        <v>104.13754542913055</v>
      </c>
      <c r="G15" s="249">
        <f t="shared" si="0"/>
        <v>40</v>
      </c>
      <c r="H15" s="249">
        <f t="shared" si="0"/>
        <v>98.86310750614986</v>
      </c>
      <c r="I15" s="249">
        <f t="shared" si="0"/>
        <v>101.73628059410083</v>
      </c>
      <c r="J15" s="249">
        <f t="shared" si="0"/>
        <v>101.7281381678198</v>
      </c>
      <c r="K15" s="249">
        <v>0</v>
      </c>
      <c r="L15" s="249">
        <f t="shared" si="0"/>
        <v>40</v>
      </c>
      <c r="M15" s="249">
        <f t="shared" si="0"/>
        <v>98.86310750614986</v>
      </c>
    </row>
    <row r="16" spans="1:13" ht="12.75">
      <c r="A16" s="87"/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</row>
    <row r="17" spans="1:13" ht="24" customHeight="1">
      <c r="A17" s="87" t="s">
        <v>111</v>
      </c>
      <c r="B17" s="90" t="s">
        <v>536</v>
      </c>
      <c r="C17" s="85" t="s">
        <v>537</v>
      </c>
      <c r="D17" s="145"/>
      <c r="E17" s="145"/>
      <c r="F17" s="145"/>
      <c r="G17" s="145"/>
      <c r="H17" s="145"/>
      <c r="I17" s="145"/>
      <c r="J17" s="145"/>
      <c r="K17" s="145"/>
      <c r="L17" s="145"/>
      <c r="M17" s="145"/>
    </row>
    <row r="18" spans="1:13" ht="21.75" customHeight="1">
      <c r="A18" s="87" t="s">
        <v>16</v>
      </c>
      <c r="B18" s="90" t="s">
        <v>508</v>
      </c>
      <c r="C18" s="145"/>
      <c r="D18" s="189">
        <v>11118</v>
      </c>
      <c r="E18" s="189">
        <v>29000</v>
      </c>
      <c r="F18" s="189">
        <v>1657000</v>
      </c>
      <c r="G18" s="189">
        <v>0</v>
      </c>
      <c r="H18" s="189">
        <f>D18+E18+F18+G18</f>
        <v>1697118</v>
      </c>
      <c r="I18" s="189">
        <v>1697118</v>
      </c>
      <c r="J18" s="189">
        <v>1354000</v>
      </c>
      <c r="K18" s="189">
        <v>7000</v>
      </c>
      <c r="L18" s="189">
        <v>0</v>
      </c>
      <c r="M18" s="189">
        <f>I18+L18</f>
        <v>1697118</v>
      </c>
    </row>
    <row r="19" spans="1:13" ht="21.75" customHeight="1">
      <c r="A19" s="87" t="s">
        <v>19</v>
      </c>
      <c r="B19" s="90" t="s">
        <v>534</v>
      </c>
      <c r="C19" s="145"/>
      <c r="D19" s="189">
        <v>21788</v>
      </c>
      <c r="E19" s="189">
        <v>29000</v>
      </c>
      <c r="F19" s="189">
        <v>1671500</v>
      </c>
      <c r="G19" s="189">
        <v>0</v>
      </c>
      <c r="H19" s="189">
        <f>D19+E19+F19+G19</f>
        <v>1722288</v>
      </c>
      <c r="I19" s="189">
        <v>1722288</v>
      </c>
      <c r="J19" s="189">
        <v>1354000</v>
      </c>
      <c r="K19" s="189">
        <v>7000</v>
      </c>
      <c r="L19" s="189">
        <v>0</v>
      </c>
      <c r="M19" s="189">
        <f>I19+L19</f>
        <v>1722288</v>
      </c>
    </row>
    <row r="20" spans="1:13" ht="21.75" customHeight="1">
      <c r="A20" s="87" t="s">
        <v>28</v>
      </c>
      <c r="B20" s="90" t="s">
        <v>510</v>
      </c>
      <c r="C20" s="145"/>
      <c r="D20" s="189">
        <v>0</v>
      </c>
      <c r="E20" s="189">
        <v>29300</v>
      </c>
      <c r="F20" s="189">
        <v>1746000</v>
      </c>
      <c r="G20" s="189">
        <v>0</v>
      </c>
      <c r="H20" s="189">
        <f>D20+E20+F20+G20</f>
        <v>1775300</v>
      </c>
      <c r="I20" s="189">
        <v>1775300</v>
      </c>
      <c r="J20" s="189">
        <v>1364000</v>
      </c>
      <c r="K20" s="189">
        <v>0</v>
      </c>
      <c r="L20" s="189">
        <v>0</v>
      </c>
      <c r="M20" s="189">
        <f>I20+L20</f>
        <v>1775300</v>
      </c>
    </row>
    <row r="21" spans="1:13" ht="12.75">
      <c r="A21" s="85"/>
      <c r="B21" s="85" t="s">
        <v>511</v>
      </c>
      <c r="C21" s="145"/>
      <c r="D21" s="249">
        <f>D20/D19%</f>
        <v>0</v>
      </c>
      <c r="E21" s="249">
        <f>E20/E19%</f>
        <v>101.03448275862068</v>
      </c>
      <c r="F21" s="249">
        <f aca="true" t="shared" si="1" ref="F21:M21">F20/F19%</f>
        <v>104.45707448399641</v>
      </c>
      <c r="G21" s="249">
        <v>0</v>
      </c>
      <c r="H21" s="249">
        <f t="shared" si="1"/>
        <v>103.07799856934496</v>
      </c>
      <c r="I21" s="249">
        <f t="shared" si="1"/>
        <v>103.07799856934496</v>
      </c>
      <c r="J21" s="249">
        <f t="shared" si="1"/>
        <v>100.73855243722305</v>
      </c>
      <c r="K21" s="249">
        <f t="shared" si="1"/>
        <v>0</v>
      </c>
      <c r="L21" s="249">
        <v>0</v>
      </c>
      <c r="M21" s="249">
        <f t="shared" si="1"/>
        <v>103.07799856934496</v>
      </c>
    </row>
    <row r="22" spans="1:13" ht="12.75">
      <c r="A22" s="85"/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</row>
    <row r="23" spans="1:13" ht="12.75">
      <c r="A23" s="85"/>
      <c r="B23" s="145" t="s">
        <v>538</v>
      </c>
      <c r="C23" s="145"/>
      <c r="D23" s="189">
        <f>D20+D14</f>
        <v>0</v>
      </c>
      <c r="E23" s="189">
        <f>E20+E14</f>
        <v>370800</v>
      </c>
      <c r="F23" s="189">
        <f aca="true" t="shared" si="2" ref="F23:M23">F20+F14</f>
        <v>2863500</v>
      </c>
      <c r="G23" s="189">
        <f>G14+G20</f>
        <v>28000</v>
      </c>
      <c r="H23" s="189">
        <f>H20+H14</f>
        <v>3262300</v>
      </c>
      <c r="I23" s="189">
        <f t="shared" si="2"/>
        <v>3234300</v>
      </c>
      <c r="J23" s="189">
        <f t="shared" si="2"/>
        <v>2341760</v>
      </c>
      <c r="K23" s="189">
        <v>0</v>
      </c>
      <c r="L23" s="189">
        <f>L14+L20</f>
        <v>28000</v>
      </c>
      <c r="M23" s="189">
        <f t="shared" si="2"/>
        <v>3262300</v>
      </c>
    </row>
    <row r="24" spans="10:12" ht="12.75">
      <c r="J24" s="44" t="s">
        <v>106</v>
      </c>
      <c r="K24" s="44"/>
      <c r="L24" s="44"/>
    </row>
    <row r="25" spans="10:12" ht="12.75">
      <c r="J25" s="44"/>
      <c r="K25" s="44"/>
      <c r="L25" s="44"/>
    </row>
    <row r="26" spans="10:12" ht="12.75">
      <c r="J26" s="44"/>
      <c r="K26" s="44"/>
      <c r="L26" s="44"/>
    </row>
    <row r="27" spans="10:12" ht="12.75">
      <c r="J27" s="319" t="s">
        <v>107</v>
      </c>
      <c r="K27" s="319"/>
      <c r="L27" s="44"/>
    </row>
  </sheetData>
  <mergeCells count="4">
    <mergeCell ref="A6:M6"/>
    <mergeCell ref="E8:H8"/>
    <mergeCell ref="I8:M8"/>
    <mergeCell ref="J27:K2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G3354"/>
  <sheetViews>
    <sheetView workbookViewId="0" topLeftCell="A57">
      <selection activeCell="A74" sqref="A74"/>
    </sheetView>
  </sheetViews>
  <sheetFormatPr defaultColWidth="9.140625" defaultRowHeight="12.75"/>
  <cols>
    <col min="1" max="1" width="3.421875" style="0" customWidth="1"/>
    <col min="2" max="2" width="37.57421875" style="0" customWidth="1"/>
    <col min="3" max="4" width="10.140625" style="0" customWidth="1"/>
    <col min="5" max="5" width="9.00390625" style="0" customWidth="1"/>
    <col min="6" max="6" width="8.7109375" style="0" customWidth="1"/>
    <col min="7" max="7" width="7.57421875" style="0" customWidth="1"/>
  </cols>
  <sheetData>
    <row r="2" spans="3:7" ht="12.75">
      <c r="C2" s="110" t="s">
        <v>539</v>
      </c>
      <c r="D2" s="110"/>
      <c r="E2" s="110"/>
      <c r="F2" s="110"/>
      <c r="G2" s="3"/>
    </row>
    <row r="3" spans="3:6" ht="12.75">
      <c r="C3" s="110" t="s">
        <v>687</v>
      </c>
      <c r="D3" s="110"/>
      <c r="E3" s="110"/>
      <c r="F3" s="110"/>
    </row>
    <row r="4" spans="3:6" ht="12.75">
      <c r="C4" s="110" t="s">
        <v>2</v>
      </c>
      <c r="D4" s="110"/>
      <c r="E4" s="110"/>
      <c r="F4" s="110"/>
    </row>
    <row r="5" spans="3:6" ht="12.75">
      <c r="C5" s="110" t="s">
        <v>686</v>
      </c>
      <c r="D5" s="110"/>
      <c r="E5" s="110"/>
      <c r="F5" s="110"/>
    </row>
    <row r="7" spans="1:7" s="146" customFormat="1" ht="27" customHeight="1">
      <c r="A7" s="324" t="s">
        <v>540</v>
      </c>
      <c r="B7" s="324"/>
      <c r="C7" s="324"/>
      <c r="D7" s="324"/>
      <c r="E7" s="324"/>
      <c r="F7" s="324"/>
      <c r="G7" s="324"/>
    </row>
    <row r="9" spans="1:7" ht="67.5" customHeight="1">
      <c r="A9" s="5" t="s">
        <v>4</v>
      </c>
      <c r="B9" s="6" t="s">
        <v>5</v>
      </c>
      <c r="C9" s="7" t="s">
        <v>541</v>
      </c>
      <c r="D9" s="7" t="s">
        <v>7</v>
      </c>
      <c r="E9" s="7" t="s">
        <v>542</v>
      </c>
      <c r="F9" s="7" t="s">
        <v>308</v>
      </c>
      <c r="G9" s="7" t="s">
        <v>543</v>
      </c>
    </row>
    <row r="10" spans="1:7" ht="12.75">
      <c r="A10" s="9">
        <v>1</v>
      </c>
      <c r="B10" s="10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</row>
    <row r="11" spans="1:7" s="254" customFormat="1" ht="12.75">
      <c r="A11" s="250"/>
      <c r="B11" s="251" t="s">
        <v>544</v>
      </c>
      <c r="C11" s="252">
        <f>C13+C14+C15</f>
        <v>422139</v>
      </c>
      <c r="D11" s="252">
        <f>D13+D14+D15</f>
        <v>422139</v>
      </c>
      <c r="E11" s="252">
        <f>E13+E14+E15</f>
        <v>422139</v>
      </c>
      <c r="F11" s="252">
        <f>F13+F14+F15</f>
        <v>164736</v>
      </c>
      <c r="G11" s="253">
        <f>+F11/D11</f>
        <v>0.3902411291067634</v>
      </c>
    </row>
    <row r="12" spans="1:7" s="254" customFormat="1" ht="12.75">
      <c r="A12" s="255"/>
      <c r="B12" s="256" t="s">
        <v>11</v>
      </c>
      <c r="C12" s="252"/>
      <c r="D12" s="252"/>
      <c r="E12" s="252"/>
      <c r="F12" s="252"/>
      <c r="G12" s="253"/>
    </row>
    <row r="13" spans="1:7" s="254" customFormat="1" ht="12.75">
      <c r="A13" s="255"/>
      <c r="B13" s="256" t="s">
        <v>545</v>
      </c>
      <c r="C13" s="257">
        <v>422139</v>
      </c>
      <c r="D13" s="257">
        <v>422139</v>
      </c>
      <c r="E13" s="257">
        <v>422139</v>
      </c>
      <c r="F13" s="257">
        <v>164736</v>
      </c>
      <c r="G13" s="258">
        <f>+F13/D13</f>
        <v>0.3902411291067634</v>
      </c>
    </row>
    <row r="14" spans="1:7" s="254" customFormat="1" ht="12.75">
      <c r="A14" s="255"/>
      <c r="B14" s="256" t="s">
        <v>546</v>
      </c>
      <c r="C14" s="259">
        <v>0</v>
      </c>
      <c r="D14" s="259">
        <v>0</v>
      </c>
      <c r="E14" s="259">
        <v>0</v>
      </c>
      <c r="F14" s="257">
        <v>0</v>
      </c>
      <c r="G14" s="258">
        <v>0</v>
      </c>
    </row>
    <row r="15" spans="1:7" s="263" customFormat="1" ht="12.75">
      <c r="A15" s="260"/>
      <c r="B15" s="261" t="s">
        <v>547</v>
      </c>
      <c r="C15" s="262">
        <v>0</v>
      </c>
      <c r="D15" s="262">
        <v>0</v>
      </c>
      <c r="E15" s="262">
        <v>0</v>
      </c>
      <c r="F15" s="261">
        <v>0</v>
      </c>
      <c r="G15" s="258">
        <v>0</v>
      </c>
    </row>
    <row r="16" spans="1:7" s="263" customFormat="1" ht="12.75">
      <c r="A16" s="260"/>
      <c r="B16" s="261"/>
      <c r="C16" s="261"/>
      <c r="D16" s="261"/>
      <c r="E16" s="261"/>
      <c r="F16" s="261"/>
      <c r="G16" s="253"/>
    </row>
    <row r="17" spans="1:7" s="254" customFormat="1" ht="12.75">
      <c r="A17" s="250"/>
      <c r="B17" s="251" t="s">
        <v>548</v>
      </c>
      <c r="C17" s="252">
        <f>C19+C20+C21</f>
        <v>530000</v>
      </c>
      <c r="D17" s="252">
        <f>D19+D20+D21</f>
        <v>530000</v>
      </c>
      <c r="E17" s="252">
        <f>E19+E20+E21</f>
        <v>349200</v>
      </c>
      <c r="F17" s="252">
        <f>F19+F20+F21</f>
        <v>361000</v>
      </c>
      <c r="G17" s="253">
        <f>+F17/D17</f>
        <v>0.6811320754716981</v>
      </c>
    </row>
    <row r="18" spans="1:7" s="263" customFormat="1" ht="12.75">
      <c r="A18" s="260"/>
      <c r="B18" s="261" t="s">
        <v>11</v>
      </c>
      <c r="C18" s="264"/>
      <c r="D18" s="264"/>
      <c r="E18" s="264"/>
      <c r="F18" s="264"/>
      <c r="G18" s="264"/>
    </row>
    <row r="19" spans="1:7" s="263" customFormat="1" ht="24.75" customHeight="1">
      <c r="A19" s="260" t="s">
        <v>111</v>
      </c>
      <c r="B19" s="118" t="s">
        <v>549</v>
      </c>
      <c r="C19" s="264">
        <v>50000</v>
      </c>
      <c r="D19" s="264">
        <v>50000</v>
      </c>
      <c r="E19" s="264">
        <v>49000</v>
      </c>
      <c r="F19" s="264">
        <v>30000</v>
      </c>
      <c r="G19" s="265">
        <f>+F19/D19</f>
        <v>0.6</v>
      </c>
    </row>
    <row r="20" spans="1:7" s="263" customFormat="1" ht="25.5">
      <c r="A20" s="260" t="s">
        <v>16</v>
      </c>
      <c r="B20" s="118" t="s">
        <v>550</v>
      </c>
      <c r="C20" s="264">
        <v>10000</v>
      </c>
      <c r="D20" s="264">
        <v>10000</v>
      </c>
      <c r="E20" s="264">
        <v>200</v>
      </c>
      <c r="F20" s="264">
        <v>1000</v>
      </c>
      <c r="G20" s="265">
        <f>+F20/D20</f>
        <v>0.1</v>
      </c>
    </row>
    <row r="21" spans="1:7" s="263" customFormat="1" ht="61.5" customHeight="1">
      <c r="A21" s="260" t="s">
        <v>19</v>
      </c>
      <c r="B21" s="118" t="s">
        <v>551</v>
      </c>
      <c r="C21" s="264">
        <v>470000</v>
      </c>
      <c r="D21" s="264">
        <v>470000</v>
      </c>
      <c r="E21" s="264">
        <v>300000</v>
      </c>
      <c r="F21" s="264">
        <v>330000</v>
      </c>
      <c r="G21" s="265">
        <f>+F21/D21</f>
        <v>0.7021276595744681</v>
      </c>
    </row>
    <row r="22" spans="1:7" s="263" customFormat="1" ht="12.75">
      <c r="A22" s="260"/>
      <c r="B22" s="261"/>
      <c r="C22" s="264"/>
      <c r="D22" s="264"/>
      <c r="E22" s="264"/>
      <c r="F22" s="264"/>
      <c r="G22" s="264"/>
    </row>
    <row r="23" spans="1:7" s="254" customFormat="1" ht="12.75">
      <c r="A23" s="250"/>
      <c r="B23" s="251" t="s">
        <v>552</v>
      </c>
      <c r="C23" s="252">
        <f>C13+C17</f>
        <v>952139</v>
      </c>
      <c r="D23" s="252">
        <f>D13+D17</f>
        <v>952139</v>
      </c>
      <c r="E23" s="252">
        <f>E13+E17</f>
        <v>771339</v>
      </c>
      <c r="F23" s="252">
        <f>F13+F17</f>
        <v>525736</v>
      </c>
      <c r="G23" s="253">
        <f>+F23/D23</f>
        <v>0.5521630770297195</v>
      </c>
    </row>
    <row r="24" spans="1:7" s="263" customFormat="1" ht="12.75">
      <c r="A24" s="260"/>
      <c r="B24" s="261"/>
      <c r="C24" s="264"/>
      <c r="D24" s="264"/>
      <c r="E24" s="264"/>
      <c r="F24" s="264"/>
      <c r="G24" s="253"/>
    </row>
    <row r="25" spans="1:7" s="254" customFormat="1" ht="12.75">
      <c r="A25" s="250"/>
      <c r="B25" s="251" t="s">
        <v>226</v>
      </c>
      <c r="C25" s="252">
        <f>C27+C28+C36+C41+C47</f>
        <v>952139</v>
      </c>
      <c r="D25" s="252">
        <f>D27+D28+D36+D41+D47</f>
        <v>952139</v>
      </c>
      <c r="E25" s="252">
        <f>E27+E28+E36+E41+E47</f>
        <v>687475</v>
      </c>
      <c r="F25" s="252">
        <f>F27+F28+F36+F41+F47</f>
        <v>525736</v>
      </c>
      <c r="G25" s="253">
        <f>+F25/D25</f>
        <v>0.5521630770297195</v>
      </c>
    </row>
    <row r="26" spans="1:7" s="263" customFormat="1" ht="12.75">
      <c r="A26" s="260"/>
      <c r="B26" s="261" t="s">
        <v>11</v>
      </c>
      <c r="C26" s="264"/>
      <c r="D26" s="264"/>
      <c r="E26" s="264"/>
      <c r="F26" s="264"/>
      <c r="G26" s="253"/>
    </row>
    <row r="27" spans="1:7" s="263" customFormat="1" ht="77.25" customHeight="1">
      <c r="A27" s="260" t="s">
        <v>277</v>
      </c>
      <c r="B27" s="266" t="s">
        <v>553</v>
      </c>
      <c r="C27" s="264">
        <v>3000</v>
      </c>
      <c r="D27" s="264">
        <v>3000</v>
      </c>
      <c r="E27" s="264">
        <v>3000</v>
      </c>
      <c r="F27" s="264">
        <v>12000</v>
      </c>
      <c r="G27" s="267">
        <f>+F27/D27</f>
        <v>4</v>
      </c>
    </row>
    <row r="28" spans="1:7" s="263" customFormat="1" ht="39.75" customHeight="1">
      <c r="A28" s="260" t="s">
        <v>279</v>
      </c>
      <c r="B28" s="266" t="s">
        <v>554</v>
      </c>
      <c r="C28" s="264">
        <f>C29</f>
        <v>534624</v>
      </c>
      <c r="D28" s="264">
        <f>D29</f>
        <v>534624</v>
      </c>
      <c r="E28" s="264">
        <f>E29</f>
        <v>352000</v>
      </c>
      <c r="F28" s="264">
        <f>F29</f>
        <v>0</v>
      </c>
      <c r="G28" s="267">
        <f>+F28/D28</f>
        <v>0</v>
      </c>
    </row>
    <row r="29" spans="1:7" s="263" customFormat="1" ht="12.75">
      <c r="A29" s="260"/>
      <c r="B29" s="266" t="s">
        <v>555</v>
      </c>
      <c r="C29" s="264">
        <f>C31+C32+C33+C34+C35</f>
        <v>534624</v>
      </c>
      <c r="D29" s="264">
        <f>D31+D32+D33+D34+D35</f>
        <v>534624</v>
      </c>
      <c r="E29" s="264">
        <f>E31+E32+E33+E34+E35</f>
        <v>352000</v>
      </c>
      <c r="F29" s="264">
        <f>F31+F32+F33+F34+F35</f>
        <v>0</v>
      </c>
      <c r="G29" s="267">
        <f>+F29/D29</f>
        <v>0</v>
      </c>
    </row>
    <row r="30" spans="1:7" s="263" customFormat="1" ht="12.75">
      <c r="A30" s="260"/>
      <c r="B30" s="266" t="s">
        <v>11</v>
      </c>
      <c r="C30" s="264"/>
      <c r="D30" s="264"/>
      <c r="E30" s="264"/>
      <c r="F30" s="264"/>
      <c r="G30" s="267"/>
    </row>
    <row r="31" spans="1:7" s="263" customFormat="1" ht="38.25">
      <c r="A31" s="260" t="s">
        <v>111</v>
      </c>
      <c r="B31" s="266" t="s">
        <v>556</v>
      </c>
      <c r="C31" s="264">
        <v>182624</v>
      </c>
      <c r="D31" s="264">
        <v>182624</v>
      </c>
      <c r="E31" s="264">
        <v>0</v>
      </c>
      <c r="F31" s="264">
        <v>0</v>
      </c>
      <c r="G31" s="267">
        <f>+F31/D31</f>
        <v>0</v>
      </c>
    </row>
    <row r="32" spans="1:7" s="263" customFormat="1" ht="29.25" customHeight="1">
      <c r="A32" s="260" t="s">
        <v>16</v>
      </c>
      <c r="B32" s="266" t="s">
        <v>557</v>
      </c>
      <c r="C32" s="264">
        <v>137000</v>
      </c>
      <c r="D32" s="264">
        <v>137000</v>
      </c>
      <c r="E32" s="264">
        <v>137000</v>
      </c>
      <c r="F32" s="264">
        <v>0</v>
      </c>
      <c r="G32" s="267">
        <v>0</v>
      </c>
    </row>
    <row r="33" spans="1:7" s="263" customFormat="1" ht="48" customHeight="1">
      <c r="A33" s="260" t="s">
        <v>19</v>
      </c>
      <c r="B33" s="266" t="s">
        <v>558</v>
      </c>
      <c r="C33" s="264">
        <v>100000</v>
      </c>
      <c r="D33" s="264">
        <v>100000</v>
      </c>
      <c r="E33" s="264">
        <v>100000</v>
      </c>
      <c r="F33" s="264">
        <v>0</v>
      </c>
      <c r="G33" s="267">
        <v>0</v>
      </c>
    </row>
    <row r="34" spans="1:7" s="263" customFormat="1" ht="36.75" customHeight="1">
      <c r="A34" s="260" t="s">
        <v>28</v>
      </c>
      <c r="B34" s="266" t="s">
        <v>559</v>
      </c>
      <c r="C34" s="264">
        <v>65000</v>
      </c>
      <c r="D34" s="264">
        <v>65000</v>
      </c>
      <c r="E34" s="264">
        <v>65000</v>
      </c>
      <c r="F34" s="264">
        <v>0</v>
      </c>
      <c r="G34" s="267">
        <v>0</v>
      </c>
    </row>
    <row r="35" spans="1:7" s="263" customFormat="1" ht="38.25" customHeight="1">
      <c r="A35" s="260" t="s">
        <v>33</v>
      </c>
      <c r="B35" s="266" t="s">
        <v>560</v>
      </c>
      <c r="C35" s="264">
        <v>50000</v>
      </c>
      <c r="D35" s="264">
        <v>50000</v>
      </c>
      <c r="E35" s="264">
        <v>50000</v>
      </c>
      <c r="F35" s="264">
        <v>0</v>
      </c>
      <c r="G35" s="267">
        <v>0</v>
      </c>
    </row>
    <row r="36" spans="1:7" s="263" customFormat="1" ht="39" customHeight="1">
      <c r="A36" s="260" t="s">
        <v>281</v>
      </c>
      <c r="B36" s="266" t="s">
        <v>561</v>
      </c>
      <c r="C36" s="264">
        <f>C38+C39+C40</f>
        <v>30000</v>
      </c>
      <c r="D36" s="264">
        <f>D38+D39+D40</f>
        <v>40000</v>
      </c>
      <c r="E36" s="264">
        <f>E38+E39+E40</f>
        <v>40000</v>
      </c>
      <c r="F36" s="264">
        <f>F38+F39+F40</f>
        <v>70000</v>
      </c>
      <c r="G36" s="267">
        <f>+F36/D36</f>
        <v>1.75</v>
      </c>
    </row>
    <row r="37" spans="1:7" s="263" customFormat="1" ht="12.75">
      <c r="A37" s="260"/>
      <c r="B37" s="266" t="s">
        <v>11</v>
      </c>
      <c r="C37" s="264"/>
      <c r="D37" s="264"/>
      <c r="E37" s="264"/>
      <c r="F37" s="264"/>
      <c r="G37" s="253"/>
    </row>
    <row r="38" spans="1:7" s="263" customFormat="1" ht="12.75">
      <c r="A38" s="260" t="s">
        <v>111</v>
      </c>
      <c r="B38" s="266" t="s">
        <v>562</v>
      </c>
      <c r="C38" s="264">
        <v>10000</v>
      </c>
      <c r="D38" s="264">
        <v>20000</v>
      </c>
      <c r="E38" s="264">
        <v>20000</v>
      </c>
      <c r="F38" s="264">
        <v>30000</v>
      </c>
      <c r="G38" s="267">
        <f>+F38/D38</f>
        <v>1.5</v>
      </c>
    </row>
    <row r="39" spans="1:7" s="263" customFormat="1" ht="12.75">
      <c r="A39" s="260" t="s">
        <v>16</v>
      </c>
      <c r="B39" s="266" t="s">
        <v>563</v>
      </c>
      <c r="C39" s="264">
        <v>20000</v>
      </c>
      <c r="D39" s="264">
        <v>20000</v>
      </c>
      <c r="E39" s="264">
        <v>20000</v>
      </c>
      <c r="F39" s="264">
        <v>20000</v>
      </c>
      <c r="G39" s="267">
        <f>+F39/D39</f>
        <v>1</v>
      </c>
    </row>
    <row r="40" spans="1:7" s="263" customFormat="1" ht="15" customHeight="1">
      <c r="A40" s="260" t="s">
        <v>19</v>
      </c>
      <c r="B40" s="266" t="s">
        <v>564</v>
      </c>
      <c r="C40" s="264">
        <v>0</v>
      </c>
      <c r="D40" s="264">
        <v>0</v>
      </c>
      <c r="E40" s="264">
        <v>0</v>
      </c>
      <c r="F40" s="264">
        <v>20000</v>
      </c>
      <c r="G40" s="267">
        <v>0</v>
      </c>
    </row>
    <row r="41" spans="1:7" s="263" customFormat="1" ht="41.25" customHeight="1">
      <c r="A41" s="260" t="s">
        <v>283</v>
      </c>
      <c r="B41" s="266" t="s">
        <v>565</v>
      </c>
      <c r="C41" s="264">
        <f>C43+C44</f>
        <v>94515</v>
      </c>
      <c r="D41" s="264">
        <f>D43+D44</f>
        <v>112475</v>
      </c>
      <c r="E41" s="264">
        <f>E43+E44</f>
        <v>112475</v>
      </c>
      <c r="F41" s="264">
        <f>F43+F44</f>
        <v>55000</v>
      </c>
      <c r="G41" s="267">
        <f>+F41/D41</f>
        <v>0.4889975550122249</v>
      </c>
    </row>
    <row r="42" spans="1:7" s="263" customFormat="1" ht="12.75">
      <c r="A42" s="260"/>
      <c r="B42" s="266" t="s">
        <v>11</v>
      </c>
      <c r="C42" s="264"/>
      <c r="D42" s="264"/>
      <c r="E42" s="264"/>
      <c r="F42" s="264"/>
      <c r="G42" s="253"/>
    </row>
    <row r="43" spans="1:7" s="263" customFormat="1" ht="63" customHeight="1">
      <c r="A43" s="260" t="s">
        <v>111</v>
      </c>
      <c r="B43" s="266" t="s">
        <v>566</v>
      </c>
      <c r="C43" s="264">
        <v>56515</v>
      </c>
      <c r="D43" s="264">
        <v>56515</v>
      </c>
      <c r="E43" s="264">
        <v>56515</v>
      </c>
      <c r="F43" s="264">
        <v>55000</v>
      </c>
      <c r="G43" s="267">
        <f>+F43/D43</f>
        <v>0.9731929576218703</v>
      </c>
    </row>
    <row r="44" spans="1:7" s="263" customFormat="1" ht="38.25" customHeight="1">
      <c r="A44" s="260" t="s">
        <v>16</v>
      </c>
      <c r="B44" s="266" t="s">
        <v>567</v>
      </c>
      <c r="C44" s="264">
        <v>38000</v>
      </c>
      <c r="D44" s="264">
        <v>55960</v>
      </c>
      <c r="E44" s="264">
        <v>55960</v>
      </c>
      <c r="F44" s="264">
        <v>0</v>
      </c>
      <c r="G44" s="267">
        <f>+F44/D44</f>
        <v>0</v>
      </c>
    </row>
    <row r="45" spans="1:7" s="263" customFormat="1" ht="13.5" customHeight="1">
      <c r="A45" s="260"/>
      <c r="B45" s="266" t="s">
        <v>11</v>
      </c>
      <c r="C45" s="264"/>
      <c r="D45" s="264"/>
      <c r="E45" s="264"/>
      <c r="F45" s="261"/>
      <c r="G45" s="253"/>
    </row>
    <row r="46" spans="1:7" s="263" customFormat="1" ht="27" customHeight="1">
      <c r="A46" s="260"/>
      <c r="B46" s="266" t="s">
        <v>568</v>
      </c>
      <c r="C46" s="264">
        <v>32000</v>
      </c>
      <c r="D46" s="264">
        <v>49960</v>
      </c>
      <c r="E46" s="264">
        <v>49960</v>
      </c>
      <c r="F46" s="264">
        <v>0</v>
      </c>
      <c r="G46" s="267">
        <v>0</v>
      </c>
    </row>
    <row r="47" spans="1:7" s="263" customFormat="1" ht="12.75">
      <c r="A47" s="260" t="s">
        <v>569</v>
      </c>
      <c r="B47" s="266" t="s">
        <v>570</v>
      </c>
      <c r="C47" s="264">
        <f>C48+C54+C58</f>
        <v>290000</v>
      </c>
      <c r="D47" s="264">
        <f>D48+D54+D58</f>
        <v>262040</v>
      </c>
      <c r="E47" s="264">
        <f>E48+E54+E58</f>
        <v>180000</v>
      </c>
      <c r="F47" s="264">
        <f>F48+F54+F58</f>
        <v>388736</v>
      </c>
      <c r="G47" s="267">
        <f>+F47/D47</f>
        <v>1.4834987024881698</v>
      </c>
    </row>
    <row r="48" spans="1:7" s="263" customFormat="1" ht="25.5">
      <c r="A48" s="260" t="s">
        <v>111</v>
      </c>
      <c r="B48" s="266" t="s">
        <v>571</v>
      </c>
      <c r="C48" s="264">
        <f>C50+C51+C52+C53</f>
        <v>80000</v>
      </c>
      <c r="D48" s="264">
        <f>D50+D51+D52+D53</f>
        <v>70000</v>
      </c>
      <c r="E48" s="264">
        <f>E50+E51+E52+E53</f>
        <v>70000</v>
      </c>
      <c r="F48" s="264">
        <v>55000</v>
      </c>
      <c r="G48" s="267">
        <f>+F48/D48</f>
        <v>0.7857142857142857</v>
      </c>
    </row>
    <row r="49" spans="1:7" s="263" customFormat="1" ht="12.75">
      <c r="A49" s="260"/>
      <c r="B49" s="266" t="s">
        <v>11</v>
      </c>
      <c r="C49" s="264"/>
      <c r="D49" s="264"/>
      <c r="E49" s="264"/>
      <c r="F49" s="264"/>
      <c r="G49" s="253"/>
    </row>
    <row r="50" spans="1:7" s="263" customFormat="1" ht="12.75">
      <c r="A50" s="260"/>
      <c r="B50" s="266" t="s">
        <v>572</v>
      </c>
      <c r="C50" s="264">
        <v>30000</v>
      </c>
      <c r="D50" s="264">
        <v>30000</v>
      </c>
      <c r="E50" s="264">
        <v>30000</v>
      </c>
      <c r="F50" s="264">
        <v>30000</v>
      </c>
      <c r="G50" s="267">
        <f>+F50/D50</f>
        <v>1</v>
      </c>
    </row>
    <row r="51" spans="1:7" s="263" customFormat="1" ht="25.5">
      <c r="A51" s="260"/>
      <c r="B51" s="266" t="s">
        <v>573</v>
      </c>
      <c r="C51" s="264">
        <v>30000</v>
      </c>
      <c r="D51" s="264">
        <v>20000</v>
      </c>
      <c r="E51" s="264">
        <v>20000</v>
      </c>
      <c r="F51" s="264">
        <v>20000</v>
      </c>
      <c r="G51" s="267">
        <f>+F51/D51</f>
        <v>1</v>
      </c>
    </row>
    <row r="52" spans="1:7" s="263" customFormat="1" ht="25.5">
      <c r="A52" s="260"/>
      <c r="B52" s="266" t="s">
        <v>574</v>
      </c>
      <c r="C52" s="264">
        <v>5000</v>
      </c>
      <c r="D52" s="264">
        <v>5000</v>
      </c>
      <c r="E52" s="264">
        <v>5000</v>
      </c>
      <c r="F52" s="264">
        <v>5000</v>
      </c>
      <c r="G52" s="267">
        <f>+F52/D52</f>
        <v>1</v>
      </c>
    </row>
    <row r="53" spans="1:7" s="263" customFormat="1" ht="25.5">
      <c r="A53" s="260"/>
      <c r="B53" s="266" t="s">
        <v>575</v>
      </c>
      <c r="C53" s="264">
        <v>15000</v>
      </c>
      <c r="D53" s="264">
        <v>15000</v>
      </c>
      <c r="E53" s="264">
        <v>15000</v>
      </c>
      <c r="F53" s="264">
        <v>0</v>
      </c>
      <c r="G53" s="267">
        <v>0</v>
      </c>
    </row>
    <row r="54" spans="1:7" s="263" customFormat="1" ht="27" customHeight="1">
      <c r="A54" s="260" t="s">
        <v>16</v>
      </c>
      <c r="B54" s="266" t="s">
        <v>576</v>
      </c>
      <c r="C54" s="264">
        <f>C56</f>
        <v>110000</v>
      </c>
      <c r="D54" s="264">
        <v>110000</v>
      </c>
      <c r="E54" s="264">
        <f>E56</f>
        <v>110000</v>
      </c>
      <c r="F54" s="264">
        <f>F56+F57</f>
        <v>333736</v>
      </c>
      <c r="G54" s="267">
        <f>+F54/D54</f>
        <v>3.0339636363636364</v>
      </c>
    </row>
    <row r="55" spans="1:7" s="263" customFormat="1" ht="12.75" customHeight="1">
      <c r="A55" s="260"/>
      <c r="B55" s="266" t="s">
        <v>11</v>
      </c>
      <c r="C55" s="264"/>
      <c r="D55" s="264"/>
      <c r="E55" s="264"/>
      <c r="F55" s="264"/>
      <c r="G55" s="267"/>
    </row>
    <row r="56" spans="1:7" s="263" customFormat="1" ht="54.75" customHeight="1">
      <c r="A56" s="268"/>
      <c r="B56" s="266" t="s">
        <v>662</v>
      </c>
      <c r="C56" s="269">
        <v>110000</v>
      </c>
      <c r="D56" s="264">
        <v>110000</v>
      </c>
      <c r="E56" s="264">
        <v>110000</v>
      </c>
      <c r="F56" s="264">
        <v>153736</v>
      </c>
      <c r="G56" s="267">
        <f>+F56/D56</f>
        <v>1.3976</v>
      </c>
    </row>
    <row r="57" spans="1:7" s="263" customFormat="1" ht="14.25" customHeight="1">
      <c r="A57" s="270"/>
      <c r="B57" s="271" t="s">
        <v>577</v>
      </c>
      <c r="C57" s="272">
        <v>0</v>
      </c>
      <c r="D57" s="273">
        <v>0</v>
      </c>
      <c r="E57" s="273">
        <v>0</v>
      </c>
      <c r="F57" s="274">
        <v>180000</v>
      </c>
      <c r="G57" s="273">
        <v>0</v>
      </c>
    </row>
    <row r="58" spans="1:7" s="263" customFormat="1" ht="39.75" customHeight="1">
      <c r="A58" s="260" t="s">
        <v>19</v>
      </c>
      <c r="B58" s="271" t="s">
        <v>578</v>
      </c>
      <c r="C58" s="275">
        <v>100000</v>
      </c>
      <c r="D58" s="275">
        <v>82040</v>
      </c>
      <c r="E58" s="275">
        <v>0</v>
      </c>
      <c r="F58" s="275">
        <v>0</v>
      </c>
      <c r="G58" s="276">
        <f>F58/D58</f>
        <v>0</v>
      </c>
    </row>
    <row r="59" spans="1:7" s="263" customFormat="1" ht="12.75">
      <c r="A59" s="250"/>
      <c r="B59" s="256" t="s">
        <v>579</v>
      </c>
      <c r="C59" s="259">
        <v>0</v>
      </c>
      <c r="D59" s="257">
        <v>0</v>
      </c>
      <c r="E59" s="257">
        <f>E61+E62+E63</f>
        <v>83864</v>
      </c>
      <c r="F59" s="257">
        <v>0</v>
      </c>
      <c r="G59" s="267">
        <v>0</v>
      </c>
    </row>
    <row r="60" spans="1:7" s="263" customFormat="1" ht="12.75">
      <c r="A60" s="255"/>
      <c r="B60" s="256" t="s">
        <v>11</v>
      </c>
      <c r="C60" s="277"/>
      <c r="D60" s="257"/>
      <c r="E60" s="257"/>
      <c r="F60" s="257"/>
      <c r="G60" s="267"/>
    </row>
    <row r="61" spans="1:7" s="263" customFormat="1" ht="12.75">
      <c r="A61" s="255"/>
      <c r="B61" s="256" t="s">
        <v>545</v>
      </c>
      <c r="C61" s="278">
        <v>0</v>
      </c>
      <c r="D61" s="257">
        <v>0</v>
      </c>
      <c r="E61" s="257">
        <v>83864</v>
      </c>
      <c r="F61" s="257">
        <v>0</v>
      </c>
      <c r="G61" s="267">
        <v>0</v>
      </c>
    </row>
    <row r="62" spans="1:7" s="263" customFormat="1" ht="12.75">
      <c r="A62" s="255"/>
      <c r="B62" s="256" t="s">
        <v>546</v>
      </c>
      <c r="C62" s="259">
        <v>0</v>
      </c>
      <c r="D62" s="278">
        <v>0</v>
      </c>
      <c r="E62" s="278">
        <v>0</v>
      </c>
      <c r="F62" s="257">
        <v>0</v>
      </c>
      <c r="G62" s="267">
        <v>0</v>
      </c>
    </row>
    <row r="63" spans="1:7" s="263" customFormat="1" ht="12.75">
      <c r="A63" s="260"/>
      <c r="B63" s="261" t="s">
        <v>547</v>
      </c>
      <c r="C63" s="262">
        <v>0</v>
      </c>
      <c r="D63" s="279">
        <v>0</v>
      </c>
      <c r="E63" s="279">
        <v>0</v>
      </c>
      <c r="F63" s="256">
        <v>0</v>
      </c>
      <c r="G63" s="267">
        <v>0</v>
      </c>
    </row>
    <row r="64" spans="1:2" s="263" customFormat="1" ht="12.75">
      <c r="A64" s="280"/>
      <c r="B64" s="281"/>
    </row>
    <row r="65" spans="1:2" s="263" customFormat="1" ht="12.75">
      <c r="A65" s="280"/>
      <c r="B65" s="281"/>
    </row>
    <row r="66" spans="1:2" s="263" customFormat="1" ht="12.75">
      <c r="A66" s="280"/>
      <c r="B66" s="281"/>
    </row>
    <row r="67" spans="1:4" s="263" customFormat="1" ht="12.75">
      <c r="A67" s="280"/>
      <c r="B67" s="281"/>
      <c r="D67" s="282" t="s">
        <v>106</v>
      </c>
    </row>
    <row r="68" spans="1:2" s="263" customFormat="1" ht="12.75">
      <c r="A68" s="280"/>
      <c r="B68" s="281"/>
    </row>
    <row r="69" spans="1:2" s="263" customFormat="1" ht="12.75">
      <c r="A69" s="280"/>
      <c r="B69" s="281"/>
    </row>
    <row r="70" spans="1:5" s="263" customFormat="1" ht="12.75">
      <c r="A70" s="280"/>
      <c r="B70" s="281"/>
      <c r="D70" s="439" t="s">
        <v>107</v>
      </c>
      <c r="E70" s="439"/>
    </row>
    <row r="71" spans="1:2" s="263" customFormat="1" ht="12.75">
      <c r="A71" s="280"/>
      <c r="B71" s="281"/>
    </row>
    <row r="72" spans="1:2" s="263" customFormat="1" ht="12.75">
      <c r="A72" s="280"/>
      <c r="B72" s="281"/>
    </row>
    <row r="73" spans="1:2" s="263" customFormat="1" ht="12.75">
      <c r="A73" s="280"/>
      <c r="B73" s="281"/>
    </row>
    <row r="74" spans="1:2" s="263" customFormat="1" ht="12.75">
      <c r="A74" s="280"/>
      <c r="B74" s="281"/>
    </row>
    <row r="75" spans="1:2" s="263" customFormat="1" ht="12.75">
      <c r="A75" s="280"/>
      <c r="B75" s="281"/>
    </row>
    <row r="76" spans="1:2" s="263" customFormat="1" ht="12.75">
      <c r="A76" s="280"/>
      <c r="B76" s="281"/>
    </row>
    <row r="77" spans="1:2" s="263" customFormat="1" ht="12.75">
      <c r="A77" s="280"/>
      <c r="B77" s="281"/>
    </row>
    <row r="78" spans="1:2" s="263" customFormat="1" ht="12.75">
      <c r="A78" s="280"/>
      <c r="B78" s="281"/>
    </row>
    <row r="79" spans="1:2" s="263" customFormat="1" ht="12.75">
      <c r="A79" s="280"/>
      <c r="B79" s="281"/>
    </row>
    <row r="80" spans="1:2" s="263" customFormat="1" ht="12.75">
      <c r="A80" s="280"/>
      <c r="B80" s="281"/>
    </row>
    <row r="81" spans="1:2" s="263" customFormat="1" ht="12.75">
      <c r="A81" s="280"/>
      <c r="B81" s="283"/>
    </row>
    <row r="82" spans="1:2" s="263" customFormat="1" ht="12.75">
      <c r="A82" s="280"/>
      <c r="B82" s="283"/>
    </row>
    <row r="83" spans="1:2" s="263" customFormat="1" ht="12.75">
      <c r="A83" s="280"/>
      <c r="B83" s="283"/>
    </row>
    <row r="84" spans="1:2" s="263" customFormat="1" ht="12.75">
      <c r="A84" s="280"/>
      <c r="B84" s="283"/>
    </row>
    <row r="85" spans="1:2" s="263" customFormat="1" ht="12.75">
      <c r="A85" s="280"/>
      <c r="B85" s="283"/>
    </row>
    <row r="86" spans="1:2" s="263" customFormat="1" ht="12.75">
      <c r="A86" s="280"/>
      <c r="B86" s="283"/>
    </row>
    <row r="87" spans="1:2" s="263" customFormat="1" ht="12.75">
      <c r="A87" s="280"/>
      <c r="B87" s="283"/>
    </row>
    <row r="88" spans="1:2" s="263" customFormat="1" ht="12.75">
      <c r="A88" s="280"/>
      <c r="B88" s="283"/>
    </row>
    <row r="89" spans="1:2" s="263" customFormat="1" ht="12.75">
      <c r="A89" s="280"/>
      <c r="B89" s="283"/>
    </row>
    <row r="90" spans="1:2" s="263" customFormat="1" ht="12.75">
      <c r="A90" s="280"/>
      <c r="B90" s="283"/>
    </row>
    <row r="91" spans="1:2" s="263" customFormat="1" ht="12.75">
      <c r="A91" s="280"/>
      <c r="B91" s="283"/>
    </row>
    <row r="92" spans="1:2" s="263" customFormat="1" ht="12.75">
      <c r="A92" s="280"/>
      <c r="B92" s="283"/>
    </row>
    <row r="93" spans="1:2" s="263" customFormat="1" ht="12.75">
      <c r="A93" s="280"/>
      <c r="B93" s="283"/>
    </row>
    <row r="94" spans="1:2" s="263" customFormat="1" ht="12.75">
      <c r="A94" s="280"/>
      <c r="B94" s="283"/>
    </row>
    <row r="95" spans="1:2" s="263" customFormat="1" ht="12.75">
      <c r="A95" s="280"/>
      <c r="B95" s="283"/>
    </row>
    <row r="96" spans="1:2" s="263" customFormat="1" ht="12.75">
      <c r="A96" s="280"/>
      <c r="B96" s="283"/>
    </row>
    <row r="97" spans="1:2" s="263" customFormat="1" ht="12.75">
      <c r="A97" s="280"/>
      <c r="B97" s="283"/>
    </row>
    <row r="98" spans="1:2" s="263" customFormat="1" ht="12.75">
      <c r="A98" s="280"/>
      <c r="B98" s="283"/>
    </row>
    <row r="99" spans="1:2" s="263" customFormat="1" ht="12.75">
      <c r="A99" s="280"/>
      <c r="B99" s="283"/>
    </row>
    <row r="100" spans="1:2" s="263" customFormat="1" ht="12.75">
      <c r="A100" s="280"/>
      <c r="B100" s="283"/>
    </row>
    <row r="101" spans="1:2" s="263" customFormat="1" ht="12.75">
      <c r="A101" s="280"/>
      <c r="B101" s="283"/>
    </row>
    <row r="102" spans="1:2" s="263" customFormat="1" ht="12.75">
      <c r="A102" s="280"/>
      <c r="B102" s="283"/>
    </row>
    <row r="103" spans="1:2" s="263" customFormat="1" ht="12.75">
      <c r="A103" s="280"/>
      <c r="B103" s="283"/>
    </row>
    <row r="104" spans="1:2" s="263" customFormat="1" ht="12.75">
      <c r="A104" s="280"/>
      <c r="B104" s="283"/>
    </row>
    <row r="105" spans="1:2" s="263" customFormat="1" ht="12.75">
      <c r="A105" s="280"/>
      <c r="B105" s="283"/>
    </row>
    <row r="106" spans="1:2" s="263" customFormat="1" ht="12.75">
      <c r="A106" s="280"/>
      <c r="B106" s="283"/>
    </row>
    <row r="107" spans="1:2" s="263" customFormat="1" ht="12.75">
      <c r="A107" s="280"/>
      <c r="B107" s="283"/>
    </row>
    <row r="108" spans="1:2" s="263" customFormat="1" ht="12.75">
      <c r="A108" s="280"/>
      <c r="B108" s="283"/>
    </row>
    <row r="109" spans="1:2" s="263" customFormat="1" ht="12.75">
      <c r="A109" s="280"/>
      <c r="B109" s="283"/>
    </row>
    <row r="110" spans="1:2" s="263" customFormat="1" ht="12.75">
      <c r="A110" s="280"/>
      <c r="B110" s="283"/>
    </row>
    <row r="111" spans="1:2" s="263" customFormat="1" ht="12.75">
      <c r="A111" s="280"/>
      <c r="B111" s="283"/>
    </row>
    <row r="112" spans="1:2" s="263" customFormat="1" ht="12.75">
      <c r="A112" s="280"/>
      <c r="B112" s="283"/>
    </row>
    <row r="113" spans="1:2" s="263" customFormat="1" ht="12.75">
      <c r="A113" s="280"/>
      <c r="B113" s="283"/>
    </row>
    <row r="114" spans="1:2" s="263" customFormat="1" ht="12.75">
      <c r="A114" s="280"/>
      <c r="B114" s="283"/>
    </row>
    <row r="115" spans="1:2" s="263" customFormat="1" ht="12.75">
      <c r="A115" s="280"/>
      <c r="B115" s="283"/>
    </row>
    <row r="116" spans="1:2" s="263" customFormat="1" ht="12.75">
      <c r="A116" s="280"/>
      <c r="B116" s="283"/>
    </row>
    <row r="117" spans="1:2" s="263" customFormat="1" ht="12.75">
      <c r="A117" s="280"/>
      <c r="B117" s="283"/>
    </row>
    <row r="118" spans="1:2" s="263" customFormat="1" ht="12.75">
      <c r="A118" s="280"/>
      <c r="B118" s="283"/>
    </row>
    <row r="119" spans="1:2" s="263" customFormat="1" ht="12.75">
      <c r="A119" s="280"/>
      <c r="B119" s="283"/>
    </row>
    <row r="120" spans="1:2" s="263" customFormat="1" ht="12.75">
      <c r="A120" s="280"/>
      <c r="B120" s="283"/>
    </row>
    <row r="121" spans="1:2" s="263" customFormat="1" ht="12.75">
      <c r="A121" s="280"/>
      <c r="B121" s="283"/>
    </row>
    <row r="122" spans="1:2" s="263" customFormat="1" ht="12.75">
      <c r="A122" s="280"/>
      <c r="B122" s="283"/>
    </row>
    <row r="123" spans="1:2" s="263" customFormat="1" ht="12.75">
      <c r="A123" s="280"/>
      <c r="B123" s="283"/>
    </row>
    <row r="124" spans="1:2" s="263" customFormat="1" ht="12.75">
      <c r="A124" s="280"/>
      <c r="B124" s="283"/>
    </row>
    <row r="125" spans="1:2" s="263" customFormat="1" ht="12.75">
      <c r="A125" s="280"/>
      <c r="B125" s="283"/>
    </row>
    <row r="126" spans="1:2" s="263" customFormat="1" ht="12.75">
      <c r="A126" s="280"/>
      <c r="B126" s="283"/>
    </row>
    <row r="127" spans="1:2" s="263" customFormat="1" ht="12.75">
      <c r="A127" s="280"/>
      <c r="B127" s="283"/>
    </row>
    <row r="128" spans="1:2" s="263" customFormat="1" ht="12.75">
      <c r="A128" s="280"/>
      <c r="B128" s="283"/>
    </row>
    <row r="129" spans="1:2" s="263" customFormat="1" ht="12.75">
      <c r="A129" s="280"/>
      <c r="B129" s="283"/>
    </row>
    <row r="130" spans="1:2" s="263" customFormat="1" ht="12.75">
      <c r="A130" s="280"/>
      <c r="B130" s="283"/>
    </row>
    <row r="131" spans="1:2" s="263" customFormat="1" ht="12.75">
      <c r="A131" s="280"/>
      <c r="B131" s="283"/>
    </row>
    <row r="132" spans="1:2" s="263" customFormat="1" ht="12.75">
      <c r="A132" s="280"/>
      <c r="B132" s="283"/>
    </row>
    <row r="133" spans="1:2" s="263" customFormat="1" ht="12.75">
      <c r="A133" s="280"/>
      <c r="B133" s="283"/>
    </row>
    <row r="134" spans="1:2" s="263" customFormat="1" ht="12.75">
      <c r="A134" s="280"/>
      <c r="B134" s="283"/>
    </row>
    <row r="135" spans="1:2" s="263" customFormat="1" ht="12.75">
      <c r="A135" s="280"/>
      <c r="B135" s="283"/>
    </row>
    <row r="136" spans="1:2" s="263" customFormat="1" ht="12.75">
      <c r="A136" s="280"/>
      <c r="B136" s="283"/>
    </row>
    <row r="137" spans="1:2" s="263" customFormat="1" ht="12.75">
      <c r="A137" s="280"/>
      <c r="B137" s="283"/>
    </row>
    <row r="138" spans="1:2" s="263" customFormat="1" ht="12.75">
      <c r="A138" s="280"/>
      <c r="B138" s="283"/>
    </row>
    <row r="139" spans="1:2" s="263" customFormat="1" ht="12.75">
      <c r="A139" s="280"/>
      <c r="B139" s="283"/>
    </row>
    <row r="140" spans="1:2" s="263" customFormat="1" ht="12.75">
      <c r="A140" s="280"/>
      <c r="B140" s="283"/>
    </row>
    <row r="141" spans="1:2" s="263" customFormat="1" ht="12.75">
      <c r="A141" s="280"/>
      <c r="B141" s="283"/>
    </row>
    <row r="142" spans="1:2" s="263" customFormat="1" ht="12.75">
      <c r="A142" s="280"/>
      <c r="B142" s="283"/>
    </row>
    <row r="143" spans="1:2" s="263" customFormat="1" ht="12.75">
      <c r="A143" s="280"/>
      <c r="B143" s="283"/>
    </row>
    <row r="144" spans="1:2" s="263" customFormat="1" ht="12.75">
      <c r="A144" s="280"/>
      <c r="B144" s="283"/>
    </row>
    <row r="145" spans="1:2" s="263" customFormat="1" ht="12.75">
      <c r="A145" s="280"/>
      <c r="B145" s="283"/>
    </row>
    <row r="146" spans="1:2" s="263" customFormat="1" ht="12.75">
      <c r="A146" s="280"/>
      <c r="B146" s="283"/>
    </row>
    <row r="147" spans="1:2" s="263" customFormat="1" ht="12.75">
      <c r="A147" s="280"/>
      <c r="B147" s="283"/>
    </row>
    <row r="148" spans="1:2" s="263" customFormat="1" ht="12.75">
      <c r="A148" s="280"/>
      <c r="B148" s="283"/>
    </row>
    <row r="149" spans="1:2" s="263" customFormat="1" ht="12.75">
      <c r="A149" s="280"/>
      <c r="B149" s="283"/>
    </row>
    <row r="150" spans="1:2" s="263" customFormat="1" ht="12.75">
      <c r="A150" s="280"/>
      <c r="B150" s="283"/>
    </row>
    <row r="151" spans="1:2" s="263" customFormat="1" ht="12.75">
      <c r="A151" s="280"/>
      <c r="B151" s="283"/>
    </row>
    <row r="152" spans="1:2" s="263" customFormat="1" ht="12.75">
      <c r="A152" s="280"/>
      <c r="B152" s="283"/>
    </row>
    <row r="153" spans="1:2" s="263" customFormat="1" ht="12.75">
      <c r="A153" s="280"/>
      <c r="B153" s="283"/>
    </row>
    <row r="154" spans="1:2" s="263" customFormat="1" ht="12.75">
      <c r="A154" s="280"/>
      <c r="B154" s="283"/>
    </row>
    <row r="155" spans="1:2" s="263" customFormat="1" ht="12.75">
      <c r="A155" s="280"/>
      <c r="B155" s="283"/>
    </row>
    <row r="156" spans="1:2" s="263" customFormat="1" ht="12.75">
      <c r="A156" s="280"/>
      <c r="B156" s="283"/>
    </row>
    <row r="157" spans="1:2" s="263" customFormat="1" ht="12.75">
      <c r="A157" s="280"/>
      <c r="B157" s="283"/>
    </row>
    <row r="158" spans="1:2" s="263" customFormat="1" ht="12.75">
      <c r="A158" s="280"/>
      <c r="B158" s="283"/>
    </row>
    <row r="159" spans="1:2" s="263" customFormat="1" ht="12.75">
      <c r="A159" s="280"/>
      <c r="B159" s="283"/>
    </row>
    <row r="160" spans="1:2" s="263" customFormat="1" ht="12.75">
      <c r="A160" s="280"/>
      <c r="B160" s="283"/>
    </row>
    <row r="161" spans="1:2" s="263" customFormat="1" ht="12.75">
      <c r="A161" s="280"/>
      <c r="B161" s="283"/>
    </row>
    <row r="162" spans="1:2" s="263" customFormat="1" ht="12.75">
      <c r="A162" s="280"/>
      <c r="B162" s="283"/>
    </row>
    <row r="163" spans="1:2" s="263" customFormat="1" ht="12.75">
      <c r="A163" s="280"/>
      <c r="B163" s="283"/>
    </row>
    <row r="164" spans="1:2" s="263" customFormat="1" ht="12.75">
      <c r="A164" s="280"/>
      <c r="B164" s="283"/>
    </row>
    <row r="165" spans="1:2" s="263" customFormat="1" ht="12.75">
      <c r="A165" s="280"/>
      <c r="B165" s="283"/>
    </row>
    <row r="166" spans="1:2" s="263" customFormat="1" ht="12.75">
      <c r="A166" s="280"/>
      <c r="B166" s="283"/>
    </row>
    <row r="167" spans="1:2" s="263" customFormat="1" ht="12.75">
      <c r="A167" s="280"/>
      <c r="B167" s="283"/>
    </row>
    <row r="168" spans="1:2" s="263" customFormat="1" ht="12.75">
      <c r="A168" s="280"/>
      <c r="B168" s="283"/>
    </row>
    <row r="169" spans="1:2" s="263" customFormat="1" ht="12.75">
      <c r="A169" s="280"/>
      <c r="B169" s="283"/>
    </row>
    <row r="170" spans="1:2" s="263" customFormat="1" ht="12.75">
      <c r="A170" s="280"/>
      <c r="B170" s="283"/>
    </row>
    <row r="171" spans="1:2" s="263" customFormat="1" ht="12.75">
      <c r="A171" s="280"/>
      <c r="B171" s="283"/>
    </row>
    <row r="172" spans="1:2" s="263" customFormat="1" ht="12.75">
      <c r="A172" s="280"/>
      <c r="B172" s="283"/>
    </row>
    <row r="173" spans="1:2" s="263" customFormat="1" ht="12.75">
      <c r="A173" s="280"/>
      <c r="B173" s="283"/>
    </row>
    <row r="174" spans="1:2" s="263" customFormat="1" ht="12.75">
      <c r="A174" s="280"/>
      <c r="B174" s="283"/>
    </row>
    <row r="175" spans="1:2" s="263" customFormat="1" ht="12.75">
      <c r="A175" s="280"/>
      <c r="B175" s="283"/>
    </row>
    <row r="176" spans="1:2" s="263" customFormat="1" ht="12.75">
      <c r="A176" s="280"/>
      <c r="B176" s="283"/>
    </row>
    <row r="177" spans="1:2" s="263" customFormat="1" ht="12.75">
      <c r="A177" s="280"/>
      <c r="B177" s="283"/>
    </row>
    <row r="178" spans="1:2" s="263" customFormat="1" ht="12.75">
      <c r="A178" s="280"/>
      <c r="B178" s="283"/>
    </row>
    <row r="179" spans="1:2" s="263" customFormat="1" ht="12.75">
      <c r="A179" s="280"/>
      <c r="B179" s="283"/>
    </row>
    <row r="180" spans="1:2" s="263" customFormat="1" ht="12.75">
      <c r="A180" s="280"/>
      <c r="B180" s="283"/>
    </row>
    <row r="181" spans="1:2" s="263" customFormat="1" ht="12.75">
      <c r="A181" s="280"/>
      <c r="B181" s="283"/>
    </row>
    <row r="182" spans="1:2" s="263" customFormat="1" ht="12.75">
      <c r="A182" s="280"/>
      <c r="B182" s="283"/>
    </row>
    <row r="183" spans="1:2" s="263" customFormat="1" ht="12.75">
      <c r="A183" s="280"/>
      <c r="B183" s="283"/>
    </row>
    <row r="184" spans="1:2" s="263" customFormat="1" ht="12.75">
      <c r="A184" s="280"/>
      <c r="B184" s="283"/>
    </row>
    <row r="185" spans="1:2" s="263" customFormat="1" ht="12.75">
      <c r="A185" s="280"/>
      <c r="B185" s="283"/>
    </row>
    <row r="186" spans="1:2" s="263" customFormat="1" ht="12.75">
      <c r="A186" s="280"/>
      <c r="B186" s="283"/>
    </row>
    <row r="187" spans="1:2" s="263" customFormat="1" ht="12.75">
      <c r="A187" s="280"/>
      <c r="B187" s="283"/>
    </row>
    <row r="188" spans="1:2" s="263" customFormat="1" ht="12.75">
      <c r="A188" s="280"/>
      <c r="B188" s="283"/>
    </row>
    <row r="189" spans="1:2" s="263" customFormat="1" ht="12.75">
      <c r="A189" s="280"/>
      <c r="B189" s="283"/>
    </row>
    <row r="190" spans="1:2" s="263" customFormat="1" ht="12.75">
      <c r="A190" s="280"/>
      <c r="B190" s="283"/>
    </row>
    <row r="191" spans="1:2" s="263" customFormat="1" ht="12.75">
      <c r="A191" s="280"/>
      <c r="B191" s="283"/>
    </row>
    <row r="192" spans="1:2" s="263" customFormat="1" ht="12.75">
      <c r="A192" s="280"/>
      <c r="B192" s="283"/>
    </row>
    <row r="193" spans="1:2" s="263" customFormat="1" ht="12.75">
      <c r="A193" s="280"/>
      <c r="B193" s="283"/>
    </row>
    <row r="194" spans="1:2" s="263" customFormat="1" ht="12.75">
      <c r="A194" s="280"/>
      <c r="B194" s="283"/>
    </row>
    <row r="195" spans="1:2" s="263" customFormat="1" ht="12.75">
      <c r="A195" s="280"/>
      <c r="B195" s="283"/>
    </row>
    <row r="196" spans="1:2" s="263" customFormat="1" ht="12.75">
      <c r="A196" s="280"/>
      <c r="B196" s="283"/>
    </row>
    <row r="197" spans="1:2" s="263" customFormat="1" ht="12.75">
      <c r="A197" s="280"/>
      <c r="B197" s="283"/>
    </row>
    <row r="198" spans="1:2" s="263" customFormat="1" ht="12.75">
      <c r="A198" s="280"/>
      <c r="B198" s="283"/>
    </row>
    <row r="199" spans="1:2" s="263" customFormat="1" ht="12.75">
      <c r="A199" s="280"/>
      <c r="B199" s="283"/>
    </row>
    <row r="200" spans="1:2" s="263" customFormat="1" ht="12.75">
      <c r="A200" s="280"/>
      <c r="B200" s="283"/>
    </row>
    <row r="201" spans="1:2" s="263" customFormat="1" ht="12.75">
      <c r="A201" s="280"/>
      <c r="B201" s="283"/>
    </row>
    <row r="202" spans="1:2" s="263" customFormat="1" ht="12.75">
      <c r="A202" s="280"/>
      <c r="B202" s="283"/>
    </row>
    <row r="203" spans="1:2" s="263" customFormat="1" ht="12.75">
      <c r="A203" s="280"/>
      <c r="B203" s="283"/>
    </row>
    <row r="204" spans="1:2" s="263" customFormat="1" ht="12.75">
      <c r="A204" s="280"/>
      <c r="B204" s="283"/>
    </row>
    <row r="205" spans="1:2" s="263" customFormat="1" ht="12.75">
      <c r="A205" s="280"/>
      <c r="B205" s="283"/>
    </row>
    <row r="206" spans="1:2" s="263" customFormat="1" ht="12.75">
      <c r="A206" s="280"/>
      <c r="B206" s="283"/>
    </row>
    <row r="207" spans="1:2" s="263" customFormat="1" ht="12.75">
      <c r="A207" s="280"/>
      <c r="B207" s="283"/>
    </row>
    <row r="208" spans="1:2" s="263" customFormat="1" ht="12.75">
      <c r="A208" s="280"/>
      <c r="B208" s="283"/>
    </row>
    <row r="209" spans="1:2" s="263" customFormat="1" ht="12.75">
      <c r="A209" s="280"/>
      <c r="B209" s="283"/>
    </row>
    <row r="210" spans="1:2" s="263" customFormat="1" ht="12.75">
      <c r="A210" s="280"/>
      <c r="B210" s="283"/>
    </row>
    <row r="211" spans="1:2" s="263" customFormat="1" ht="12.75">
      <c r="A211" s="280"/>
      <c r="B211" s="283"/>
    </row>
    <row r="212" spans="1:2" s="263" customFormat="1" ht="12.75">
      <c r="A212" s="280"/>
      <c r="B212" s="283"/>
    </row>
    <row r="213" spans="1:2" s="263" customFormat="1" ht="12.75">
      <c r="A213" s="280"/>
      <c r="B213" s="283"/>
    </row>
    <row r="214" spans="1:2" s="263" customFormat="1" ht="12.75">
      <c r="A214" s="280"/>
      <c r="B214" s="283"/>
    </row>
    <row r="215" spans="1:2" s="263" customFormat="1" ht="12.75">
      <c r="A215" s="280"/>
      <c r="B215" s="283"/>
    </row>
    <row r="216" spans="1:2" s="263" customFormat="1" ht="12.75">
      <c r="A216" s="280"/>
      <c r="B216" s="283"/>
    </row>
    <row r="217" spans="1:2" s="263" customFormat="1" ht="12.75">
      <c r="A217" s="280"/>
      <c r="B217" s="283"/>
    </row>
    <row r="218" spans="1:2" s="263" customFormat="1" ht="12.75">
      <c r="A218" s="280"/>
      <c r="B218" s="283"/>
    </row>
    <row r="219" spans="1:2" s="263" customFormat="1" ht="12.75">
      <c r="A219" s="280"/>
      <c r="B219" s="283"/>
    </row>
    <row r="220" spans="1:2" s="263" customFormat="1" ht="12.75">
      <c r="A220" s="280"/>
      <c r="B220" s="283"/>
    </row>
    <row r="221" spans="1:2" s="263" customFormat="1" ht="12.75">
      <c r="A221" s="280"/>
      <c r="B221" s="283"/>
    </row>
    <row r="222" spans="1:2" s="263" customFormat="1" ht="12.75">
      <c r="A222" s="280"/>
      <c r="B222" s="283"/>
    </row>
    <row r="223" spans="1:2" s="263" customFormat="1" ht="12.75">
      <c r="A223" s="280"/>
      <c r="B223" s="283"/>
    </row>
    <row r="224" spans="1:2" s="263" customFormat="1" ht="12.75">
      <c r="A224" s="280"/>
      <c r="B224" s="283"/>
    </row>
    <row r="225" spans="1:2" s="263" customFormat="1" ht="12.75">
      <c r="A225" s="280"/>
      <c r="B225" s="283"/>
    </row>
    <row r="226" spans="1:2" s="263" customFormat="1" ht="12.75">
      <c r="A226" s="280"/>
      <c r="B226" s="283"/>
    </row>
    <row r="227" spans="1:2" s="263" customFormat="1" ht="12.75">
      <c r="A227" s="280"/>
      <c r="B227" s="283"/>
    </row>
    <row r="228" spans="1:2" s="263" customFormat="1" ht="12.75">
      <c r="A228" s="280"/>
      <c r="B228" s="283"/>
    </row>
    <row r="229" spans="1:2" s="263" customFormat="1" ht="12.75">
      <c r="A229" s="280"/>
      <c r="B229" s="283"/>
    </row>
    <row r="230" spans="1:2" s="263" customFormat="1" ht="12.75">
      <c r="A230" s="280"/>
      <c r="B230" s="283"/>
    </row>
    <row r="231" spans="1:2" s="263" customFormat="1" ht="12.75">
      <c r="A231" s="280"/>
      <c r="B231" s="283"/>
    </row>
    <row r="232" spans="1:2" s="263" customFormat="1" ht="12.75">
      <c r="A232" s="280"/>
      <c r="B232" s="283"/>
    </row>
    <row r="233" spans="1:2" s="263" customFormat="1" ht="12.75">
      <c r="A233" s="280"/>
      <c r="B233" s="283"/>
    </row>
    <row r="234" spans="1:2" s="263" customFormat="1" ht="12.75">
      <c r="A234" s="280"/>
      <c r="B234" s="283"/>
    </row>
    <row r="235" spans="1:2" s="263" customFormat="1" ht="12.75">
      <c r="A235" s="280"/>
      <c r="B235" s="283"/>
    </row>
    <row r="236" spans="1:2" s="263" customFormat="1" ht="12.75">
      <c r="A236" s="280"/>
      <c r="B236" s="283"/>
    </row>
    <row r="237" spans="1:2" s="263" customFormat="1" ht="12.75">
      <c r="A237" s="280"/>
      <c r="B237" s="283"/>
    </row>
    <row r="238" spans="1:2" s="263" customFormat="1" ht="12.75">
      <c r="A238" s="280"/>
      <c r="B238" s="283"/>
    </row>
    <row r="239" spans="1:2" s="263" customFormat="1" ht="12.75">
      <c r="A239" s="280"/>
      <c r="B239" s="283"/>
    </row>
    <row r="240" spans="1:2" s="263" customFormat="1" ht="12.75">
      <c r="A240" s="280"/>
      <c r="B240" s="283"/>
    </row>
    <row r="241" spans="1:2" s="263" customFormat="1" ht="12.75">
      <c r="A241" s="280"/>
      <c r="B241" s="283"/>
    </row>
    <row r="242" spans="1:2" s="263" customFormat="1" ht="12.75">
      <c r="A242" s="280"/>
      <c r="B242" s="283"/>
    </row>
    <row r="243" spans="1:2" s="263" customFormat="1" ht="12.75">
      <c r="A243" s="280"/>
      <c r="B243" s="283"/>
    </row>
    <row r="244" spans="1:2" s="263" customFormat="1" ht="12.75">
      <c r="A244" s="280"/>
      <c r="B244" s="283"/>
    </row>
    <row r="245" spans="1:2" s="263" customFormat="1" ht="12.75">
      <c r="A245" s="280"/>
      <c r="B245" s="283"/>
    </row>
    <row r="246" spans="1:2" s="263" customFormat="1" ht="12.75">
      <c r="A246" s="280"/>
      <c r="B246" s="283"/>
    </row>
    <row r="247" spans="1:2" s="263" customFormat="1" ht="12.75">
      <c r="A247" s="280"/>
      <c r="B247" s="283"/>
    </row>
    <row r="248" spans="1:2" s="263" customFormat="1" ht="12.75">
      <c r="A248" s="280"/>
      <c r="B248" s="283"/>
    </row>
    <row r="249" spans="1:2" s="263" customFormat="1" ht="12.75">
      <c r="A249" s="280"/>
      <c r="B249" s="283"/>
    </row>
    <row r="250" spans="1:2" s="263" customFormat="1" ht="12.75">
      <c r="A250" s="280"/>
      <c r="B250" s="283"/>
    </row>
    <row r="251" spans="1:2" s="263" customFormat="1" ht="12.75">
      <c r="A251" s="280"/>
      <c r="B251" s="283"/>
    </row>
    <row r="252" spans="1:2" s="263" customFormat="1" ht="12.75">
      <c r="A252" s="280"/>
      <c r="B252" s="283"/>
    </row>
    <row r="253" spans="1:2" s="263" customFormat="1" ht="12.75">
      <c r="A253" s="280"/>
      <c r="B253" s="283"/>
    </row>
    <row r="254" spans="1:2" s="263" customFormat="1" ht="12.75">
      <c r="A254" s="280"/>
      <c r="B254" s="283"/>
    </row>
    <row r="255" spans="1:2" s="263" customFormat="1" ht="12.75">
      <c r="A255" s="280"/>
      <c r="B255" s="283"/>
    </row>
    <row r="256" spans="1:2" s="263" customFormat="1" ht="12.75">
      <c r="A256" s="280"/>
      <c r="B256" s="283"/>
    </row>
    <row r="257" spans="1:2" s="263" customFormat="1" ht="12.75">
      <c r="A257" s="280"/>
      <c r="B257" s="283"/>
    </row>
    <row r="258" spans="1:2" s="263" customFormat="1" ht="12.75">
      <c r="A258" s="280"/>
      <c r="B258" s="283"/>
    </row>
    <row r="259" spans="1:2" s="263" customFormat="1" ht="12.75">
      <c r="A259" s="280"/>
      <c r="B259" s="283"/>
    </row>
    <row r="260" spans="1:2" s="263" customFormat="1" ht="12.75">
      <c r="A260" s="280"/>
      <c r="B260" s="283"/>
    </row>
    <row r="261" spans="1:2" s="263" customFormat="1" ht="12.75">
      <c r="A261" s="280"/>
      <c r="B261" s="283"/>
    </row>
    <row r="262" spans="1:2" s="263" customFormat="1" ht="12.75">
      <c r="A262" s="280"/>
      <c r="B262" s="283"/>
    </row>
    <row r="263" spans="1:2" s="263" customFormat="1" ht="12.75">
      <c r="A263" s="280"/>
      <c r="B263" s="283"/>
    </row>
    <row r="264" spans="1:2" s="263" customFormat="1" ht="12.75">
      <c r="A264" s="280"/>
      <c r="B264" s="283"/>
    </row>
    <row r="265" spans="1:2" s="263" customFormat="1" ht="12.75">
      <c r="A265" s="280"/>
      <c r="B265" s="283"/>
    </row>
    <row r="266" spans="1:2" s="263" customFormat="1" ht="12.75">
      <c r="A266" s="280"/>
      <c r="B266" s="283"/>
    </row>
    <row r="267" spans="1:2" s="263" customFormat="1" ht="12.75">
      <c r="A267" s="280"/>
      <c r="B267" s="283"/>
    </row>
    <row r="268" spans="1:2" s="263" customFormat="1" ht="12.75">
      <c r="A268" s="280"/>
      <c r="B268" s="283"/>
    </row>
    <row r="269" spans="1:2" s="263" customFormat="1" ht="12.75">
      <c r="A269" s="280"/>
      <c r="B269" s="283"/>
    </row>
    <row r="270" spans="1:2" s="263" customFormat="1" ht="12.75">
      <c r="A270" s="280"/>
      <c r="B270" s="283"/>
    </row>
    <row r="271" spans="1:2" s="263" customFormat="1" ht="12.75">
      <c r="A271" s="280"/>
      <c r="B271" s="283"/>
    </row>
    <row r="272" spans="1:2" s="263" customFormat="1" ht="12.75">
      <c r="A272" s="280"/>
      <c r="B272" s="283"/>
    </row>
    <row r="273" spans="1:2" s="263" customFormat="1" ht="12.75">
      <c r="A273" s="280"/>
      <c r="B273" s="283"/>
    </row>
    <row r="274" spans="1:2" s="263" customFormat="1" ht="12.75">
      <c r="A274" s="280"/>
      <c r="B274" s="283"/>
    </row>
    <row r="275" spans="1:2" s="263" customFormat="1" ht="12.75">
      <c r="A275" s="280"/>
      <c r="B275" s="283"/>
    </row>
    <row r="276" spans="1:2" s="263" customFormat="1" ht="12.75">
      <c r="A276" s="280"/>
      <c r="B276" s="283"/>
    </row>
    <row r="277" spans="1:2" s="263" customFormat="1" ht="12.75">
      <c r="A277" s="280"/>
      <c r="B277" s="283"/>
    </row>
    <row r="278" spans="1:2" s="263" customFormat="1" ht="12.75">
      <c r="A278" s="280"/>
      <c r="B278" s="283"/>
    </row>
    <row r="279" spans="1:2" s="263" customFormat="1" ht="12.75">
      <c r="A279" s="280"/>
      <c r="B279" s="283"/>
    </row>
    <row r="280" spans="1:2" s="263" customFormat="1" ht="12.75">
      <c r="A280" s="280"/>
      <c r="B280" s="283"/>
    </row>
    <row r="281" spans="1:2" s="263" customFormat="1" ht="12.75">
      <c r="A281" s="280"/>
      <c r="B281" s="283"/>
    </row>
    <row r="282" spans="1:2" s="263" customFormat="1" ht="12.75">
      <c r="A282" s="280"/>
      <c r="B282" s="283"/>
    </row>
    <row r="283" spans="1:2" s="263" customFormat="1" ht="12.75">
      <c r="A283" s="280"/>
      <c r="B283" s="283"/>
    </row>
    <row r="284" spans="1:2" s="263" customFormat="1" ht="12.75">
      <c r="A284" s="280"/>
      <c r="B284" s="283"/>
    </row>
    <row r="285" spans="1:2" s="263" customFormat="1" ht="12.75">
      <c r="A285" s="280"/>
      <c r="B285" s="283"/>
    </row>
    <row r="286" spans="1:2" s="263" customFormat="1" ht="12.75">
      <c r="A286" s="280"/>
      <c r="B286" s="283"/>
    </row>
    <row r="287" spans="1:2" s="263" customFormat="1" ht="12.75">
      <c r="A287" s="280"/>
      <c r="B287" s="283"/>
    </row>
    <row r="288" spans="1:2" s="263" customFormat="1" ht="12.75">
      <c r="A288" s="280"/>
      <c r="B288" s="283"/>
    </row>
    <row r="289" spans="1:2" s="263" customFormat="1" ht="12.75">
      <c r="A289" s="280"/>
      <c r="B289" s="283"/>
    </row>
    <row r="290" spans="1:2" s="263" customFormat="1" ht="12.75">
      <c r="A290" s="280"/>
      <c r="B290" s="283"/>
    </row>
    <row r="291" spans="1:2" s="263" customFormat="1" ht="12.75">
      <c r="A291" s="280"/>
      <c r="B291" s="283"/>
    </row>
    <row r="292" spans="1:2" s="263" customFormat="1" ht="12.75">
      <c r="A292" s="280"/>
      <c r="B292" s="283"/>
    </row>
    <row r="293" spans="1:2" s="263" customFormat="1" ht="12.75">
      <c r="A293" s="280"/>
      <c r="B293" s="283"/>
    </row>
    <row r="294" spans="1:2" s="263" customFormat="1" ht="12.75">
      <c r="A294" s="280"/>
      <c r="B294" s="283"/>
    </row>
    <row r="295" spans="1:2" s="263" customFormat="1" ht="12.75">
      <c r="A295" s="280"/>
      <c r="B295" s="283"/>
    </row>
    <row r="296" spans="1:2" s="263" customFormat="1" ht="12.75">
      <c r="A296" s="280"/>
      <c r="B296" s="283"/>
    </row>
    <row r="297" spans="1:2" s="263" customFormat="1" ht="12.75">
      <c r="A297" s="280"/>
      <c r="B297" s="283"/>
    </row>
    <row r="298" spans="1:2" s="263" customFormat="1" ht="12.75">
      <c r="A298" s="280"/>
      <c r="B298" s="283"/>
    </row>
    <row r="299" spans="1:2" s="263" customFormat="1" ht="12.75">
      <c r="A299" s="280"/>
      <c r="B299" s="283"/>
    </row>
    <row r="300" spans="1:2" s="263" customFormat="1" ht="12.75">
      <c r="A300" s="280"/>
      <c r="B300" s="283"/>
    </row>
    <row r="301" spans="1:2" s="263" customFormat="1" ht="12.75">
      <c r="A301" s="280"/>
      <c r="B301" s="283"/>
    </row>
    <row r="302" spans="1:2" s="263" customFormat="1" ht="12.75">
      <c r="A302" s="280"/>
      <c r="B302" s="283"/>
    </row>
    <row r="303" spans="1:2" s="263" customFormat="1" ht="12.75">
      <c r="A303" s="280"/>
      <c r="B303" s="283"/>
    </row>
    <row r="304" spans="1:2" s="263" customFormat="1" ht="12.75">
      <c r="A304" s="280"/>
      <c r="B304" s="283"/>
    </row>
    <row r="305" spans="1:2" s="263" customFormat="1" ht="12.75">
      <c r="A305" s="280"/>
      <c r="B305" s="283"/>
    </row>
    <row r="306" spans="1:2" s="263" customFormat="1" ht="12.75">
      <c r="A306" s="280"/>
      <c r="B306" s="283"/>
    </row>
    <row r="307" spans="1:2" s="263" customFormat="1" ht="12.75">
      <c r="A307" s="280"/>
      <c r="B307" s="283"/>
    </row>
    <row r="308" spans="1:2" s="263" customFormat="1" ht="12.75">
      <c r="A308" s="280"/>
      <c r="B308" s="283"/>
    </row>
    <row r="309" spans="1:2" s="263" customFormat="1" ht="12.75">
      <c r="A309" s="280"/>
      <c r="B309" s="283"/>
    </row>
    <row r="310" spans="1:2" s="263" customFormat="1" ht="12.75">
      <c r="A310" s="280"/>
      <c r="B310" s="283"/>
    </row>
    <row r="311" spans="1:2" s="263" customFormat="1" ht="12.75">
      <c r="A311" s="280"/>
      <c r="B311" s="283"/>
    </row>
    <row r="312" spans="1:2" s="263" customFormat="1" ht="12.75">
      <c r="A312" s="280"/>
      <c r="B312" s="283"/>
    </row>
    <row r="313" spans="1:2" s="263" customFormat="1" ht="12.75">
      <c r="A313" s="280"/>
      <c r="B313" s="283"/>
    </row>
    <row r="314" spans="1:2" s="263" customFormat="1" ht="12.75">
      <c r="A314" s="280"/>
      <c r="B314" s="283"/>
    </row>
    <row r="315" spans="1:2" s="263" customFormat="1" ht="12.75">
      <c r="A315" s="280"/>
      <c r="B315" s="283"/>
    </row>
    <row r="316" spans="1:2" s="263" customFormat="1" ht="12.75">
      <c r="A316" s="280"/>
      <c r="B316" s="283"/>
    </row>
    <row r="317" spans="1:2" s="263" customFormat="1" ht="12.75">
      <c r="A317" s="280"/>
      <c r="B317" s="283"/>
    </row>
    <row r="318" spans="1:2" s="263" customFormat="1" ht="12.75">
      <c r="A318" s="280"/>
      <c r="B318" s="283"/>
    </row>
    <row r="319" spans="1:2" s="263" customFormat="1" ht="12.75">
      <c r="A319" s="280"/>
      <c r="B319" s="283"/>
    </row>
    <row r="320" spans="1:2" s="263" customFormat="1" ht="12.75">
      <c r="A320" s="280"/>
      <c r="B320" s="283"/>
    </row>
    <row r="321" spans="1:2" s="263" customFormat="1" ht="12.75">
      <c r="A321" s="280"/>
      <c r="B321" s="283"/>
    </row>
    <row r="322" spans="1:2" s="263" customFormat="1" ht="12.75">
      <c r="A322" s="280"/>
      <c r="B322" s="283"/>
    </row>
    <row r="323" spans="1:2" s="263" customFormat="1" ht="12.75">
      <c r="A323" s="280"/>
      <c r="B323" s="283"/>
    </row>
    <row r="324" spans="1:2" s="263" customFormat="1" ht="12.75">
      <c r="A324" s="280"/>
      <c r="B324" s="283"/>
    </row>
    <row r="325" spans="1:2" s="263" customFormat="1" ht="12.75">
      <c r="A325" s="280"/>
      <c r="B325" s="283"/>
    </row>
    <row r="326" spans="1:2" s="263" customFormat="1" ht="12.75">
      <c r="A326" s="280"/>
      <c r="B326" s="283"/>
    </row>
    <row r="327" spans="1:2" s="263" customFormat="1" ht="12.75">
      <c r="A327" s="280"/>
      <c r="B327" s="283"/>
    </row>
    <row r="328" spans="1:2" s="263" customFormat="1" ht="12.75">
      <c r="A328" s="280"/>
      <c r="B328" s="283"/>
    </row>
    <row r="329" spans="1:2" s="263" customFormat="1" ht="12.75">
      <c r="A329" s="280"/>
      <c r="B329" s="283"/>
    </row>
    <row r="330" spans="1:2" s="263" customFormat="1" ht="12.75">
      <c r="A330" s="280"/>
      <c r="B330" s="283"/>
    </row>
    <row r="331" spans="1:2" s="263" customFormat="1" ht="12.75">
      <c r="A331" s="280"/>
      <c r="B331" s="283"/>
    </row>
    <row r="332" spans="1:2" s="263" customFormat="1" ht="12.75">
      <c r="A332" s="280"/>
      <c r="B332" s="283"/>
    </row>
    <row r="333" spans="1:2" s="263" customFormat="1" ht="12.75">
      <c r="A333" s="280"/>
      <c r="B333" s="283"/>
    </row>
    <row r="334" spans="1:2" s="263" customFormat="1" ht="12.75">
      <c r="A334" s="280"/>
      <c r="B334" s="283"/>
    </row>
    <row r="335" spans="1:2" s="263" customFormat="1" ht="12.75">
      <c r="A335" s="280"/>
      <c r="B335" s="283"/>
    </row>
    <row r="336" spans="1:2" s="263" customFormat="1" ht="12.75">
      <c r="A336" s="280"/>
      <c r="B336" s="283"/>
    </row>
    <row r="337" spans="1:2" s="263" customFormat="1" ht="12.75">
      <c r="A337" s="280"/>
      <c r="B337" s="283"/>
    </row>
    <row r="338" spans="1:2" s="263" customFormat="1" ht="12.75">
      <c r="A338" s="280"/>
      <c r="B338" s="283"/>
    </row>
    <row r="339" spans="1:2" s="263" customFormat="1" ht="12.75">
      <c r="A339" s="280"/>
      <c r="B339" s="283"/>
    </row>
    <row r="340" spans="1:2" s="263" customFormat="1" ht="12.75">
      <c r="A340" s="280"/>
      <c r="B340" s="283"/>
    </row>
    <row r="341" spans="1:2" s="263" customFormat="1" ht="12.75">
      <c r="A341" s="280"/>
      <c r="B341" s="283"/>
    </row>
    <row r="342" spans="1:2" s="263" customFormat="1" ht="12.75">
      <c r="A342" s="280"/>
      <c r="B342" s="283"/>
    </row>
    <row r="343" spans="1:2" s="263" customFormat="1" ht="12.75">
      <c r="A343" s="280"/>
      <c r="B343" s="283"/>
    </row>
    <row r="344" spans="1:2" s="263" customFormat="1" ht="12.75">
      <c r="A344" s="280"/>
      <c r="B344" s="283"/>
    </row>
    <row r="345" spans="1:2" s="263" customFormat="1" ht="12.75">
      <c r="A345" s="280"/>
      <c r="B345" s="283"/>
    </row>
    <row r="346" spans="1:2" s="263" customFormat="1" ht="12.75">
      <c r="A346" s="280"/>
      <c r="B346" s="283"/>
    </row>
    <row r="347" spans="1:2" s="263" customFormat="1" ht="12.75">
      <c r="A347" s="280"/>
      <c r="B347" s="283"/>
    </row>
    <row r="348" spans="1:2" s="263" customFormat="1" ht="12.75">
      <c r="A348" s="280"/>
      <c r="B348" s="283"/>
    </row>
    <row r="349" spans="1:2" s="263" customFormat="1" ht="12.75">
      <c r="A349" s="280"/>
      <c r="B349" s="283"/>
    </row>
    <row r="350" spans="1:2" s="263" customFormat="1" ht="12.75">
      <c r="A350" s="280"/>
      <c r="B350" s="283"/>
    </row>
    <row r="351" spans="1:2" s="263" customFormat="1" ht="12.75">
      <c r="A351" s="280"/>
      <c r="B351" s="283"/>
    </row>
    <row r="352" spans="1:2" s="263" customFormat="1" ht="12.75">
      <c r="A352" s="280"/>
      <c r="B352" s="283"/>
    </row>
    <row r="353" spans="1:2" s="263" customFormat="1" ht="12.75">
      <c r="A353" s="280"/>
      <c r="B353" s="283"/>
    </row>
    <row r="354" spans="1:2" s="263" customFormat="1" ht="12.75">
      <c r="A354" s="280"/>
      <c r="B354" s="283"/>
    </row>
    <row r="355" spans="1:2" s="263" customFormat="1" ht="12.75">
      <c r="A355" s="280"/>
      <c r="B355" s="283"/>
    </row>
    <row r="356" spans="1:2" s="263" customFormat="1" ht="12.75">
      <c r="A356" s="280"/>
      <c r="B356" s="283"/>
    </row>
    <row r="357" spans="1:2" s="263" customFormat="1" ht="12.75">
      <c r="A357" s="280"/>
      <c r="B357" s="283"/>
    </row>
    <row r="358" spans="1:2" s="263" customFormat="1" ht="12.75">
      <c r="A358" s="280"/>
      <c r="B358" s="283"/>
    </row>
    <row r="359" spans="1:2" s="263" customFormat="1" ht="12.75">
      <c r="A359" s="280"/>
      <c r="B359" s="283"/>
    </row>
    <row r="360" spans="1:2" s="263" customFormat="1" ht="12.75">
      <c r="A360" s="280"/>
      <c r="B360" s="283"/>
    </row>
    <row r="361" spans="1:2" s="263" customFormat="1" ht="12.75">
      <c r="A361" s="280"/>
      <c r="B361" s="283"/>
    </row>
    <row r="362" spans="1:2" s="263" customFormat="1" ht="12.75">
      <c r="A362" s="280"/>
      <c r="B362" s="283"/>
    </row>
    <row r="363" spans="1:2" s="263" customFormat="1" ht="12.75">
      <c r="A363" s="280"/>
      <c r="B363" s="283"/>
    </row>
    <row r="364" spans="1:2" s="263" customFormat="1" ht="12.75">
      <c r="A364" s="280"/>
      <c r="B364" s="283"/>
    </row>
    <row r="365" spans="1:2" s="263" customFormat="1" ht="12.75">
      <c r="A365" s="280"/>
      <c r="B365" s="283"/>
    </row>
    <row r="366" spans="1:2" s="263" customFormat="1" ht="12.75">
      <c r="A366" s="280"/>
      <c r="B366" s="283"/>
    </row>
    <row r="367" spans="1:2" s="263" customFormat="1" ht="12.75">
      <c r="A367" s="280"/>
      <c r="B367" s="283"/>
    </row>
    <row r="368" spans="1:2" s="263" customFormat="1" ht="12.75">
      <c r="A368" s="280"/>
      <c r="B368" s="283"/>
    </row>
    <row r="369" spans="1:2" s="263" customFormat="1" ht="12.75">
      <c r="A369" s="280"/>
      <c r="B369" s="283"/>
    </row>
    <row r="370" spans="1:2" s="263" customFormat="1" ht="12.75">
      <c r="A370" s="280"/>
      <c r="B370" s="283"/>
    </row>
    <row r="371" spans="1:2" s="263" customFormat="1" ht="12.75">
      <c r="A371" s="280"/>
      <c r="B371" s="283"/>
    </row>
    <row r="372" spans="1:2" s="263" customFormat="1" ht="12.75">
      <c r="A372" s="280"/>
      <c r="B372" s="283"/>
    </row>
    <row r="373" spans="1:2" s="263" customFormat="1" ht="12.75">
      <c r="A373" s="280"/>
      <c r="B373" s="283"/>
    </row>
    <row r="374" spans="1:2" s="263" customFormat="1" ht="12.75">
      <c r="A374" s="280"/>
      <c r="B374" s="283"/>
    </row>
    <row r="375" spans="1:2" s="263" customFormat="1" ht="12.75">
      <c r="A375" s="280"/>
      <c r="B375" s="283"/>
    </row>
    <row r="376" spans="1:2" s="263" customFormat="1" ht="12.75">
      <c r="A376" s="280"/>
      <c r="B376" s="283"/>
    </row>
    <row r="377" spans="1:2" s="263" customFormat="1" ht="12.75">
      <c r="A377" s="280"/>
      <c r="B377" s="283"/>
    </row>
    <row r="378" spans="1:2" s="263" customFormat="1" ht="12.75">
      <c r="A378" s="280"/>
      <c r="B378" s="283"/>
    </row>
    <row r="379" spans="1:2" s="263" customFormat="1" ht="12.75">
      <c r="A379" s="280"/>
      <c r="B379" s="283"/>
    </row>
    <row r="380" spans="1:2" s="263" customFormat="1" ht="12.75">
      <c r="A380" s="280"/>
      <c r="B380" s="283"/>
    </row>
    <row r="381" spans="1:2" s="263" customFormat="1" ht="12.75">
      <c r="A381" s="280"/>
      <c r="B381" s="283"/>
    </row>
    <row r="382" spans="1:2" s="263" customFormat="1" ht="12.75">
      <c r="A382" s="280"/>
      <c r="B382" s="283"/>
    </row>
    <row r="383" spans="1:2" s="263" customFormat="1" ht="12.75">
      <c r="A383" s="280"/>
      <c r="B383" s="283"/>
    </row>
    <row r="384" spans="1:2" s="263" customFormat="1" ht="12.75">
      <c r="A384" s="280"/>
      <c r="B384" s="283"/>
    </row>
    <row r="385" spans="1:2" s="263" customFormat="1" ht="12.75">
      <c r="A385" s="280"/>
      <c r="B385" s="283"/>
    </row>
    <row r="386" spans="1:2" s="263" customFormat="1" ht="12.75">
      <c r="A386" s="280"/>
      <c r="B386" s="283"/>
    </row>
    <row r="387" spans="1:2" s="263" customFormat="1" ht="12.75">
      <c r="A387" s="280"/>
      <c r="B387" s="283"/>
    </row>
    <row r="388" spans="1:2" s="263" customFormat="1" ht="12.75">
      <c r="A388" s="280"/>
      <c r="B388" s="283"/>
    </row>
    <row r="389" spans="1:2" s="263" customFormat="1" ht="12.75">
      <c r="A389" s="280"/>
      <c r="B389" s="283"/>
    </row>
    <row r="390" spans="1:2" s="263" customFormat="1" ht="12.75">
      <c r="A390" s="280"/>
      <c r="B390" s="283"/>
    </row>
    <row r="391" spans="1:2" s="263" customFormat="1" ht="12.75">
      <c r="A391" s="280"/>
      <c r="B391" s="283"/>
    </row>
    <row r="392" spans="1:2" s="263" customFormat="1" ht="12.75">
      <c r="A392" s="280"/>
      <c r="B392" s="283"/>
    </row>
    <row r="393" spans="1:2" s="263" customFormat="1" ht="12.75">
      <c r="A393" s="280"/>
      <c r="B393" s="283"/>
    </row>
    <row r="394" spans="1:2" s="263" customFormat="1" ht="12.75">
      <c r="A394" s="280"/>
      <c r="B394" s="283"/>
    </row>
    <row r="395" spans="1:2" s="263" customFormat="1" ht="12.75">
      <c r="A395" s="280"/>
      <c r="B395" s="283"/>
    </row>
    <row r="396" spans="1:2" s="263" customFormat="1" ht="12.75">
      <c r="A396" s="280"/>
      <c r="B396" s="283"/>
    </row>
    <row r="397" spans="1:2" s="263" customFormat="1" ht="12.75">
      <c r="A397" s="280"/>
      <c r="B397" s="283"/>
    </row>
    <row r="398" spans="1:2" s="263" customFormat="1" ht="12.75">
      <c r="A398" s="280"/>
      <c r="B398" s="283"/>
    </row>
    <row r="399" spans="1:2" s="263" customFormat="1" ht="12.75">
      <c r="A399" s="280"/>
      <c r="B399" s="283"/>
    </row>
    <row r="400" spans="1:2" s="263" customFormat="1" ht="12.75">
      <c r="A400" s="280"/>
      <c r="B400" s="283"/>
    </row>
    <row r="401" spans="1:2" s="263" customFormat="1" ht="12.75">
      <c r="A401" s="280"/>
      <c r="B401" s="283"/>
    </row>
    <row r="402" spans="1:2" s="263" customFormat="1" ht="12.75">
      <c r="A402" s="280"/>
      <c r="B402" s="283"/>
    </row>
    <row r="403" spans="1:2" s="263" customFormat="1" ht="12.75">
      <c r="A403" s="280"/>
      <c r="B403" s="283"/>
    </row>
    <row r="404" spans="1:2" s="263" customFormat="1" ht="12.75">
      <c r="A404" s="280"/>
      <c r="B404" s="283"/>
    </row>
    <row r="405" spans="1:2" s="263" customFormat="1" ht="12.75">
      <c r="A405" s="280"/>
      <c r="B405" s="283"/>
    </row>
    <row r="406" spans="1:2" s="263" customFormat="1" ht="12.75">
      <c r="A406" s="280"/>
      <c r="B406" s="283"/>
    </row>
    <row r="407" spans="1:2" s="263" customFormat="1" ht="12.75">
      <c r="A407" s="280"/>
      <c r="B407" s="283"/>
    </row>
    <row r="408" spans="1:2" s="263" customFormat="1" ht="12.75">
      <c r="A408" s="280"/>
      <c r="B408" s="283"/>
    </row>
    <row r="409" spans="1:2" s="263" customFormat="1" ht="12.75">
      <c r="A409" s="280"/>
      <c r="B409" s="283"/>
    </row>
    <row r="410" spans="1:2" s="263" customFormat="1" ht="12.75">
      <c r="A410" s="280"/>
      <c r="B410" s="283"/>
    </row>
    <row r="411" spans="1:2" s="263" customFormat="1" ht="12.75">
      <c r="A411" s="280"/>
      <c r="B411" s="283"/>
    </row>
    <row r="412" spans="1:2" s="263" customFormat="1" ht="12.75">
      <c r="A412" s="280"/>
      <c r="B412" s="283"/>
    </row>
    <row r="413" spans="1:2" s="263" customFormat="1" ht="12.75">
      <c r="A413" s="280"/>
      <c r="B413" s="283"/>
    </row>
    <row r="414" spans="1:2" s="263" customFormat="1" ht="12.75">
      <c r="A414" s="280"/>
      <c r="B414" s="283"/>
    </row>
    <row r="415" spans="1:2" s="263" customFormat="1" ht="12.75">
      <c r="A415" s="280"/>
      <c r="B415" s="283"/>
    </row>
    <row r="416" spans="1:2" s="263" customFormat="1" ht="12.75">
      <c r="A416" s="280"/>
      <c r="B416" s="283"/>
    </row>
    <row r="417" spans="1:2" s="263" customFormat="1" ht="12.75">
      <c r="A417" s="280"/>
      <c r="B417" s="283"/>
    </row>
    <row r="418" spans="1:2" s="263" customFormat="1" ht="12.75">
      <c r="A418" s="280"/>
      <c r="B418" s="283"/>
    </row>
    <row r="419" spans="1:2" s="263" customFormat="1" ht="12.75">
      <c r="A419" s="280"/>
      <c r="B419" s="283"/>
    </row>
    <row r="420" spans="1:2" s="263" customFormat="1" ht="12.75">
      <c r="A420" s="280"/>
      <c r="B420" s="283"/>
    </row>
    <row r="421" spans="1:2" s="263" customFormat="1" ht="12.75">
      <c r="A421" s="280"/>
      <c r="B421" s="283"/>
    </row>
    <row r="422" spans="1:2" s="263" customFormat="1" ht="12.75">
      <c r="A422" s="280"/>
      <c r="B422" s="283"/>
    </row>
    <row r="423" spans="1:2" s="263" customFormat="1" ht="12.75">
      <c r="A423" s="280"/>
      <c r="B423" s="283"/>
    </row>
    <row r="424" spans="1:2" s="263" customFormat="1" ht="12.75">
      <c r="A424" s="280"/>
      <c r="B424" s="283"/>
    </row>
    <row r="425" spans="1:2" s="263" customFormat="1" ht="12.75">
      <c r="A425" s="280"/>
      <c r="B425" s="283"/>
    </row>
    <row r="426" spans="1:2" s="263" customFormat="1" ht="12.75">
      <c r="A426" s="280"/>
      <c r="B426" s="283"/>
    </row>
    <row r="427" spans="1:2" s="263" customFormat="1" ht="12.75">
      <c r="A427" s="280"/>
      <c r="B427" s="283"/>
    </row>
    <row r="428" spans="1:2" s="263" customFormat="1" ht="12.75">
      <c r="A428" s="280"/>
      <c r="B428" s="283"/>
    </row>
    <row r="429" spans="1:2" s="263" customFormat="1" ht="12.75">
      <c r="A429" s="280"/>
      <c r="B429" s="283"/>
    </row>
    <row r="430" spans="1:2" s="263" customFormat="1" ht="12.75">
      <c r="A430" s="280"/>
      <c r="B430" s="283"/>
    </row>
    <row r="431" spans="1:2" s="263" customFormat="1" ht="12.75">
      <c r="A431" s="280"/>
      <c r="B431" s="283"/>
    </row>
    <row r="432" spans="1:2" s="263" customFormat="1" ht="12.75">
      <c r="A432" s="280"/>
      <c r="B432" s="283"/>
    </row>
    <row r="433" spans="1:2" s="263" customFormat="1" ht="12.75">
      <c r="A433" s="280"/>
      <c r="B433" s="283"/>
    </row>
    <row r="434" spans="1:2" s="263" customFormat="1" ht="12.75">
      <c r="A434" s="280"/>
      <c r="B434" s="283"/>
    </row>
    <row r="435" spans="1:2" s="263" customFormat="1" ht="12.75">
      <c r="A435" s="280"/>
      <c r="B435" s="283"/>
    </row>
    <row r="436" spans="1:2" s="263" customFormat="1" ht="12.75">
      <c r="A436" s="280"/>
      <c r="B436" s="283"/>
    </row>
    <row r="437" spans="1:2" s="263" customFormat="1" ht="12.75">
      <c r="A437" s="280"/>
      <c r="B437" s="283"/>
    </row>
    <row r="438" spans="1:2" s="263" customFormat="1" ht="12.75">
      <c r="A438" s="280"/>
      <c r="B438" s="283"/>
    </row>
    <row r="439" spans="1:2" s="263" customFormat="1" ht="12.75">
      <c r="A439" s="280"/>
      <c r="B439" s="283"/>
    </row>
    <row r="440" spans="1:2" s="263" customFormat="1" ht="12.75">
      <c r="A440" s="280"/>
      <c r="B440" s="283"/>
    </row>
    <row r="441" spans="1:2" s="263" customFormat="1" ht="12.75">
      <c r="A441" s="280"/>
      <c r="B441" s="283"/>
    </row>
    <row r="442" spans="1:2" s="263" customFormat="1" ht="12.75">
      <c r="A442" s="280"/>
      <c r="B442" s="283"/>
    </row>
    <row r="443" spans="1:2" s="263" customFormat="1" ht="12.75">
      <c r="A443" s="280"/>
      <c r="B443" s="283"/>
    </row>
    <row r="444" spans="1:2" s="263" customFormat="1" ht="12.75">
      <c r="A444" s="280"/>
      <c r="B444" s="283"/>
    </row>
    <row r="445" spans="1:2" s="263" customFormat="1" ht="12.75">
      <c r="A445" s="280"/>
      <c r="B445" s="283"/>
    </row>
    <row r="446" spans="1:2" s="263" customFormat="1" ht="12.75">
      <c r="A446" s="280"/>
      <c r="B446" s="283"/>
    </row>
    <row r="447" spans="1:2" s="263" customFormat="1" ht="12.75">
      <c r="A447" s="280"/>
      <c r="B447" s="283"/>
    </row>
    <row r="448" spans="1:2" s="263" customFormat="1" ht="12.75">
      <c r="A448" s="280"/>
      <c r="B448" s="283"/>
    </row>
    <row r="449" spans="1:2" s="263" customFormat="1" ht="12.75">
      <c r="A449" s="280"/>
      <c r="B449" s="283"/>
    </row>
    <row r="450" spans="1:2" s="263" customFormat="1" ht="12.75">
      <c r="A450" s="280"/>
      <c r="B450" s="283"/>
    </row>
    <row r="451" spans="1:2" s="263" customFormat="1" ht="12.75">
      <c r="A451" s="280"/>
      <c r="B451" s="283"/>
    </row>
    <row r="452" spans="1:2" s="263" customFormat="1" ht="12.75">
      <c r="A452" s="280"/>
      <c r="B452" s="283"/>
    </row>
    <row r="453" spans="1:2" s="263" customFormat="1" ht="12.75">
      <c r="A453" s="280"/>
      <c r="B453" s="283"/>
    </row>
    <row r="454" spans="1:2" s="263" customFormat="1" ht="12.75">
      <c r="A454" s="280"/>
      <c r="B454" s="283"/>
    </row>
    <row r="455" spans="1:2" s="263" customFormat="1" ht="12.75">
      <c r="A455" s="280"/>
      <c r="B455" s="283"/>
    </row>
    <row r="456" spans="1:2" s="263" customFormat="1" ht="12.75">
      <c r="A456" s="280"/>
      <c r="B456" s="283"/>
    </row>
    <row r="457" spans="1:2" s="263" customFormat="1" ht="12.75">
      <c r="A457" s="280"/>
      <c r="B457" s="283"/>
    </row>
    <row r="458" spans="1:2" s="263" customFormat="1" ht="12.75">
      <c r="A458" s="280"/>
      <c r="B458" s="283"/>
    </row>
    <row r="459" spans="1:2" s="263" customFormat="1" ht="12.75">
      <c r="A459" s="280"/>
      <c r="B459" s="283"/>
    </row>
    <row r="460" spans="1:2" s="263" customFormat="1" ht="12.75">
      <c r="A460" s="280"/>
      <c r="B460" s="283"/>
    </row>
    <row r="461" spans="1:2" s="263" customFormat="1" ht="12.75">
      <c r="A461" s="280"/>
      <c r="B461" s="283"/>
    </row>
    <row r="462" spans="1:2" s="263" customFormat="1" ht="12.75">
      <c r="A462" s="280"/>
      <c r="B462" s="283"/>
    </row>
    <row r="463" spans="1:2" s="263" customFormat="1" ht="12.75">
      <c r="A463" s="280"/>
      <c r="B463" s="283"/>
    </row>
    <row r="464" spans="1:2" s="263" customFormat="1" ht="12.75">
      <c r="A464" s="280"/>
      <c r="B464" s="283"/>
    </row>
    <row r="465" spans="1:2" s="263" customFormat="1" ht="12.75">
      <c r="A465" s="280"/>
      <c r="B465" s="283"/>
    </row>
    <row r="466" spans="1:2" s="263" customFormat="1" ht="12.75">
      <c r="A466" s="280"/>
      <c r="B466" s="283"/>
    </row>
    <row r="467" spans="1:2" s="263" customFormat="1" ht="12.75">
      <c r="A467" s="280"/>
      <c r="B467" s="283"/>
    </row>
    <row r="468" spans="1:2" s="263" customFormat="1" ht="12.75">
      <c r="A468" s="280"/>
      <c r="B468" s="283"/>
    </row>
    <row r="469" spans="1:2" s="263" customFormat="1" ht="12.75">
      <c r="A469" s="280"/>
      <c r="B469" s="283"/>
    </row>
    <row r="470" spans="1:2" s="263" customFormat="1" ht="12.75">
      <c r="A470" s="280"/>
      <c r="B470" s="283"/>
    </row>
    <row r="471" spans="1:2" s="263" customFormat="1" ht="12.75">
      <c r="A471" s="280"/>
      <c r="B471" s="283"/>
    </row>
    <row r="472" spans="1:2" s="263" customFormat="1" ht="12.75">
      <c r="A472" s="280"/>
      <c r="B472" s="283"/>
    </row>
    <row r="473" spans="1:2" s="263" customFormat="1" ht="12.75">
      <c r="A473" s="280"/>
      <c r="B473" s="283"/>
    </row>
    <row r="474" spans="1:2" s="263" customFormat="1" ht="12.75">
      <c r="A474" s="280"/>
      <c r="B474" s="283"/>
    </row>
    <row r="475" spans="1:2" s="263" customFormat="1" ht="12.75">
      <c r="A475" s="280"/>
      <c r="B475" s="283"/>
    </row>
    <row r="476" spans="1:2" s="263" customFormat="1" ht="12.75">
      <c r="A476" s="280"/>
      <c r="B476" s="283"/>
    </row>
    <row r="477" spans="1:2" s="263" customFormat="1" ht="12.75">
      <c r="A477" s="280"/>
      <c r="B477" s="283"/>
    </row>
    <row r="478" spans="1:2" s="263" customFormat="1" ht="12.75">
      <c r="A478" s="280"/>
      <c r="B478" s="283"/>
    </row>
    <row r="479" spans="1:2" s="263" customFormat="1" ht="12.75">
      <c r="A479" s="280"/>
      <c r="B479" s="283"/>
    </row>
    <row r="480" spans="1:2" s="263" customFormat="1" ht="12.75">
      <c r="A480" s="280"/>
      <c r="B480" s="283"/>
    </row>
    <row r="481" spans="1:2" s="263" customFormat="1" ht="12.75">
      <c r="A481" s="280"/>
      <c r="B481" s="283"/>
    </row>
    <row r="482" spans="1:2" s="263" customFormat="1" ht="12.75">
      <c r="A482" s="280"/>
      <c r="B482" s="283"/>
    </row>
    <row r="483" spans="1:2" s="263" customFormat="1" ht="12.75">
      <c r="A483" s="280"/>
      <c r="B483" s="283"/>
    </row>
    <row r="484" spans="1:2" s="263" customFormat="1" ht="12.75">
      <c r="A484" s="280"/>
      <c r="B484" s="283"/>
    </row>
    <row r="485" spans="1:2" s="263" customFormat="1" ht="12.75">
      <c r="A485" s="280"/>
      <c r="B485" s="283"/>
    </row>
    <row r="486" spans="1:2" s="263" customFormat="1" ht="12.75">
      <c r="A486" s="280"/>
      <c r="B486" s="283"/>
    </row>
    <row r="487" spans="1:2" s="263" customFormat="1" ht="12.75">
      <c r="A487" s="280"/>
      <c r="B487" s="283"/>
    </row>
    <row r="488" spans="1:2" s="263" customFormat="1" ht="12.75">
      <c r="A488" s="280"/>
      <c r="B488" s="283"/>
    </row>
    <row r="489" spans="1:2" s="263" customFormat="1" ht="12.75">
      <c r="A489" s="280"/>
      <c r="B489" s="283"/>
    </row>
    <row r="490" spans="1:2" s="263" customFormat="1" ht="12.75">
      <c r="A490" s="280"/>
      <c r="B490" s="283"/>
    </row>
    <row r="491" spans="1:2" s="263" customFormat="1" ht="12.75">
      <c r="A491" s="280"/>
      <c r="B491" s="283"/>
    </row>
    <row r="492" spans="1:2" s="263" customFormat="1" ht="12.75">
      <c r="A492" s="280"/>
      <c r="B492" s="283"/>
    </row>
    <row r="493" spans="1:2" s="263" customFormat="1" ht="12.75">
      <c r="A493" s="280"/>
      <c r="B493" s="283"/>
    </row>
    <row r="494" spans="1:2" s="263" customFormat="1" ht="12.75">
      <c r="A494" s="280"/>
      <c r="B494" s="283"/>
    </row>
    <row r="495" spans="1:2" s="263" customFormat="1" ht="12.75">
      <c r="A495" s="280"/>
      <c r="B495" s="283"/>
    </row>
    <row r="496" spans="1:2" s="263" customFormat="1" ht="12.75">
      <c r="A496" s="280"/>
      <c r="B496" s="283"/>
    </row>
    <row r="497" spans="1:2" s="263" customFormat="1" ht="12.75">
      <c r="A497" s="280"/>
      <c r="B497" s="283"/>
    </row>
    <row r="498" spans="1:2" s="263" customFormat="1" ht="12.75">
      <c r="A498" s="280"/>
      <c r="B498" s="283"/>
    </row>
    <row r="499" spans="1:2" s="263" customFormat="1" ht="12.75">
      <c r="A499" s="280"/>
      <c r="B499" s="283"/>
    </row>
    <row r="500" spans="1:2" s="263" customFormat="1" ht="12.75">
      <c r="A500" s="280"/>
      <c r="B500" s="283"/>
    </row>
    <row r="501" spans="1:2" s="263" customFormat="1" ht="12.75">
      <c r="A501" s="280"/>
      <c r="B501" s="283"/>
    </row>
    <row r="502" spans="1:2" s="263" customFormat="1" ht="12.75">
      <c r="A502" s="280"/>
      <c r="B502" s="283"/>
    </row>
    <row r="503" spans="1:2" s="263" customFormat="1" ht="12.75">
      <c r="A503" s="280"/>
      <c r="B503" s="283"/>
    </row>
    <row r="504" spans="1:2" s="263" customFormat="1" ht="12.75">
      <c r="A504" s="280"/>
      <c r="B504" s="283"/>
    </row>
    <row r="505" spans="1:2" s="263" customFormat="1" ht="12.75">
      <c r="A505" s="280"/>
      <c r="B505" s="283"/>
    </row>
    <row r="506" spans="1:2" s="263" customFormat="1" ht="12.75">
      <c r="A506" s="280"/>
      <c r="B506" s="283"/>
    </row>
    <row r="507" spans="1:2" s="263" customFormat="1" ht="12.75">
      <c r="A507" s="280"/>
      <c r="B507" s="283"/>
    </row>
    <row r="508" spans="1:2" s="263" customFormat="1" ht="12.75">
      <c r="A508" s="280"/>
      <c r="B508" s="283"/>
    </row>
    <row r="509" spans="1:2" s="263" customFormat="1" ht="12.75">
      <c r="A509" s="280"/>
      <c r="B509" s="283"/>
    </row>
    <row r="510" spans="1:2" s="263" customFormat="1" ht="12.75">
      <c r="A510" s="280"/>
      <c r="B510" s="283"/>
    </row>
    <row r="511" spans="1:2" s="263" customFormat="1" ht="12.75">
      <c r="A511" s="280"/>
      <c r="B511" s="283"/>
    </row>
    <row r="512" spans="1:2" s="263" customFormat="1" ht="12.75">
      <c r="A512" s="280"/>
      <c r="B512" s="283"/>
    </row>
    <row r="513" spans="1:2" s="263" customFormat="1" ht="12.75">
      <c r="A513" s="280"/>
      <c r="B513" s="283"/>
    </row>
    <row r="514" spans="1:2" s="263" customFormat="1" ht="12.75">
      <c r="A514" s="280"/>
      <c r="B514" s="283"/>
    </row>
    <row r="515" spans="1:2" s="263" customFormat="1" ht="12.75">
      <c r="A515" s="280"/>
      <c r="B515" s="283"/>
    </row>
    <row r="516" spans="1:2" s="263" customFormat="1" ht="12.75">
      <c r="A516" s="280"/>
      <c r="B516" s="283"/>
    </row>
    <row r="517" spans="1:2" s="263" customFormat="1" ht="12.75">
      <c r="A517" s="280"/>
      <c r="B517" s="283"/>
    </row>
    <row r="518" spans="1:2" s="263" customFormat="1" ht="12.75">
      <c r="A518" s="280"/>
      <c r="B518" s="283"/>
    </row>
    <row r="519" spans="1:2" s="263" customFormat="1" ht="12.75">
      <c r="A519" s="280"/>
      <c r="B519" s="283"/>
    </row>
    <row r="520" spans="1:2" s="263" customFormat="1" ht="12.75">
      <c r="A520" s="280"/>
      <c r="B520" s="283"/>
    </row>
    <row r="521" spans="1:2" s="263" customFormat="1" ht="12.75">
      <c r="A521" s="280"/>
      <c r="B521" s="283"/>
    </row>
    <row r="522" spans="1:2" s="263" customFormat="1" ht="12.75">
      <c r="A522" s="280"/>
      <c r="B522" s="283"/>
    </row>
    <row r="523" spans="1:2" s="263" customFormat="1" ht="12.75">
      <c r="A523" s="280"/>
      <c r="B523" s="283"/>
    </row>
    <row r="524" spans="1:2" s="263" customFormat="1" ht="12.75">
      <c r="A524" s="280"/>
      <c r="B524" s="283"/>
    </row>
    <row r="525" spans="1:2" s="263" customFormat="1" ht="12.75">
      <c r="A525" s="280"/>
      <c r="B525" s="283"/>
    </row>
    <row r="526" spans="1:2" s="263" customFormat="1" ht="12.75">
      <c r="A526" s="280"/>
      <c r="B526" s="283"/>
    </row>
    <row r="527" spans="1:2" s="263" customFormat="1" ht="12.75">
      <c r="A527" s="280"/>
      <c r="B527" s="283"/>
    </row>
    <row r="528" spans="1:2" s="263" customFormat="1" ht="12.75">
      <c r="A528" s="280"/>
      <c r="B528" s="283"/>
    </row>
    <row r="529" spans="1:2" s="263" customFormat="1" ht="12.75">
      <c r="A529" s="280"/>
      <c r="B529" s="283"/>
    </row>
    <row r="530" spans="1:2" s="263" customFormat="1" ht="12.75">
      <c r="A530" s="280"/>
      <c r="B530" s="283"/>
    </row>
    <row r="531" spans="1:2" s="263" customFormat="1" ht="12.75">
      <c r="A531" s="280"/>
      <c r="B531" s="283"/>
    </row>
    <row r="532" spans="1:2" s="263" customFormat="1" ht="12.75">
      <c r="A532" s="280"/>
      <c r="B532" s="283"/>
    </row>
    <row r="533" spans="1:2" s="263" customFormat="1" ht="12.75">
      <c r="A533" s="280"/>
      <c r="B533" s="283"/>
    </row>
    <row r="534" spans="1:2" s="263" customFormat="1" ht="12.75">
      <c r="A534" s="280"/>
      <c r="B534" s="283"/>
    </row>
    <row r="535" spans="1:2" s="263" customFormat="1" ht="12.75">
      <c r="A535" s="280"/>
      <c r="B535" s="283"/>
    </row>
    <row r="536" spans="1:2" s="263" customFormat="1" ht="12.75">
      <c r="A536" s="280"/>
      <c r="B536" s="283"/>
    </row>
    <row r="537" spans="1:2" s="263" customFormat="1" ht="12.75">
      <c r="A537" s="280"/>
      <c r="B537" s="283"/>
    </row>
    <row r="538" spans="1:2" s="263" customFormat="1" ht="12.75">
      <c r="A538" s="280"/>
      <c r="B538" s="283"/>
    </row>
    <row r="539" spans="1:2" s="263" customFormat="1" ht="12.75">
      <c r="A539" s="280"/>
      <c r="B539" s="283"/>
    </row>
    <row r="540" spans="1:2" s="263" customFormat="1" ht="12.75">
      <c r="A540" s="280"/>
      <c r="B540" s="283"/>
    </row>
    <row r="541" spans="1:2" s="263" customFormat="1" ht="12.75">
      <c r="A541" s="280"/>
      <c r="B541" s="283"/>
    </row>
    <row r="542" spans="1:2" s="263" customFormat="1" ht="12.75">
      <c r="A542" s="280"/>
      <c r="B542" s="283"/>
    </row>
    <row r="543" spans="1:2" s="263" customFormat="1" ht="12.75">
      <c r="A543" s="280"/>
      <c r="B543" s="283"/>
    </row>
    <row r="544" spans="1:2" s="263" customFormat="1" ht="12.75">
      <c r="A544" s="280"/>
      <c r="B544" s="283"/>
    </row>
    <row r="545" spans="1:2" s="263" customFormat="1" ht="12.75">
      <c r="A545" s="280"/>
      <c r="B545" s="283"/>
    </row>
    <row r="546" spans="1:2" s="263" customFormat="1" ht="12.75">
      <c r="A546" s="280"/>
      <c r="B546" s="283"/>
    </row>
    <row r="547" spans="1:2" s="263" customFormat="1" ht="12.75">
      <c r="A547" s="280"/>
      <c r="B547" s="283"/>
    </row>
    <row r="548" spans="1:2" s="263" customFormat="1" ht="12.75">
      <c r="A548" s="280"/>
      <c r="B548" s="283"/>
    </row>
    <row r="549" spans="1:2" s="263" customFormat="1" ht="12.75">
      <c r="A549" s="280"/>
      <c r="B549" s="283"/>
    </row>
    <row r="550" spans="1:2" s="263" customFormat="1" ht="12.75">
      <c r="A550" s="280"/>
      <c r="B550" s="283"/>
    </row>
    <row r="551" spans="1:2" s="263" customFormat="1" ht="12.75">
      <c r="A551" s="280"/>
      <c r="B551" s="283"/>
    </row>
    <row r="552" spans="1:2" s="263" customFormat="1" ht="12.75">
      <c r="A552" s="280"/>
      <c r="B552" s="283"/>
    </row>
    <row r="553" spans="1:2" s="263" customFormat="1" ht="12.75">
      <c r="A553" s="280"/>
      <c r="B553" s="283"/>
    </row>
    <row r="554" spans="1:2" s="263" customFormat="1" ht="12.75">
      <c r="A554" s="280"/>
      <c r="B554" s="283"/>
    </row>
    <row r="555" spans="1:2" s="263" customFormat="1" ht="12.75">
      <c r="A555" s="280"/>
      <c r="B555" s="283"/>
    </row>
    <row r="556" spans="1:2" s="263" customFormat="1" ht="12.75">
      <c r="A556" s="280"/>
      <c r="B556" s="283"/>
    </row>
    <row r="557" spans="1:2" s="263" customFormat="1" ht="12.75">
      <c r="A557" s="280"/>
      <c r="B557" s="283"/>
    </row>
    <row r="558" spans="1:2" s="263" customFormat="1" ht="12.75">
      <c r="A558" s="280"/>
      <c r="B558" s="283"/>
    </row>
    <row r="559" spans="1:2" s="263" customFormat="1" ht="12.75">
      <c r="A559" s="280"/>
      <c r="B559" s="283"/>
    </row>
    <row r="560" spans="1:2" s="263" customFormat="1" ht="12.75">
      <c r="A560" s="280"/>
      <c r="B560" s="283"/>
    </row>
    <row r="561" spans="1:2" s="263" customFormat="1" ht="12.75">
      <c r="A561" s="280"/>
      <c r="B561" s="283"/>
    </row>
    <row r="562" spans="1:2" s="263" customFormat="1" ht="12.75">
      <c r="A562" s="280"/>
      <c r="B562" s="283"/>
    </row>
    <row r="563" spans="1:2" s="263" customFormat="1" ht="12.75">
      <c r="A563" s="280"/>
      <c r="B563" s="283"/>
    </row>
    <row r="564" spans="1:2" s="263" customFormat="1" ht="12.75">
      <c r="A564" s="280"/>
      <c r="B564" s="283"/>
    </row>
    <row r="565" spans="1:2" s="263" customFormat="1" ht="12.75">
      <c r="A565" s="280"/>
      <c r="B565" s="283"/>
    </row>
    <row r="566" spans="1:2" s="263" customFormat="1" ht="12.75">
      <c r="A566" s="280"/>
      <c r="B566" s="283"/>
    </row>
    <row r="567" spans="1:2" s="263" customFormat="1" ht="12.75">
      <c r="A567" s="280"/>
      <c r="B567" s="283"/>
    </row>
    <row r="568" spans="1:2" s="263" customFormat="1" ht="12.75">
      <c r="A568" s="280"/>
      <c r="B568" s="283"/>
    </row>
    <row r="569" spans="1:2" s="263" customFormat="1" ht="12.75">
      <c r="A569" s="280"/>
      <c r="B569" s="283"/>
    </row>
    <row r="570" spans="1:2" s="263" customFormat="1" ht="12.75">
      <c r="A570" s="280"/>
      <c r="B570" s="283"/>
    </row>
    <row r="571" spans="1:2" s="263" customFormat="1" ht="12.75">
      <c r="A571" s="280"/>
      <c r="B571" s="283"/>
    </row>
    <row r="572" spans="1:2" s="263" customFormat="1" ht="12.75">
      <c r="A572" s="280"/>
      <c r="B572" s="283"/>
    </row>
    <row r="573" spans="1:2" s="263" customFormat="1" ht="12.75">
      <c r="A573" s="280"/>
      <c r="B573" s="283"/>
    </row>
    <row r="574" spans="1:2" s="263" customFormat="1" ht="12.75">
      <c r="A574" s="280"/>
      <c r="B574" s="283"/>
    </row>
    <row r="575" spans="1:2" s="263" customFormat="1" ht="12.75">
      <c r="A575" s="280"/>
      <c r="B575" s="283"/>
    </row>
    <row r="576" spans="1:2" s="263" customFormat="1" ht="12.75">
      <c r="A576" s="280"/>
      <c r="B576" s="283"/>
    </row>
    <row r="577" spans="1:2" s="263" customFormat="1" ht="12.75">
      <c r="A577" s="280"/>
      <c r="B577" s="283"/>
    </row>
    <row r="578" spans="1:2" s="263" customFormat="1" ht="12.75">
      <c r="A578" s="280"/>
      <c r="B578" s="283"/>
    </row>
    <row r="579" spans="1:2" s="263" customFormat="1" ht="12.75">
      <c r="A579" s="280"/>
      <c r="B579" s="283"/>
    </row>
    <row r="580" spans="1:2" s="263" customFormat="1" ht="12.75">
      <c r="A580" s="280"/>
      <c r="B580" s="283"/>
    </row>
    <row r="581" spans="1:2" s="263" customFormat="1" ht="12.75">
      <c r="A581" s="280"/>
      <c r="B581" s="283"/>
    </row>
    <row r="582" spans="1:2" s="263" customFormat="1" ht="12.75">
      <c r="A582" s="280"/>
      <c r="B582" s="283"/>
    </row>
    <row r="583" spans="1:2" s="263" customFormat="1" ht="12.75">
      <c r="A583" s="280"/>
      <c r="B583" s="283"/>
    </row>
    <row r="584" spans="1:2" s="263" customFormat="1" ht="12.75">
      <c r="A584" s="280"/>
      <c r="B584" s="283"/>
    </row>
    <row r="585" spans="1:2" s="263" customFormat="1" ht="12.75">
      <c r="A585" s="280"/>
      <c r="B585" s="283"/>
    </row>
    <row r="586" spans="1:2" s="263" customFormat="1" ht="12.75">
      <c r="A586" s="280"/>
      <c r="B586" s="283"/>
    </row>
    <row r="587" spans="1:2" s="263" customFormat="1" ht="12.75">
      <c r="A587" s="280"/>
      <c r="B587" s="283"/>
    </row>
    <row r="588" spans="1:2" s="263" customFormat="1" ht="12.75">
      <c r="A588" s="280"/>
      <c r="B588" s="283"/>
    </row>
    <row r="589" spans="1:2" s="263" customFormat="1" ht="12.75">
      <c r="A589" s="280"/>
      <c r="B589" s="283"/>
    </row>
    <row r="590" spans="1:2" s="263" customFormat="1" ht="12.75">
      <c r="A590" s="280"/>
      <c r="B590" s="283"/>
    </row>
    <row r="591" spans="1:2" s="263" customFormat="1" ht="12.75">
      <c r="A591" s="280"/>
      <c r="B591" s="283"/>
    </row>
    <row r="592" spans="1:2" s="263" customFormat="1" ht="12.75">
      <c r="A592" s="280"/>
      <c r="B592" s="283"/>
    </row>
    <row r="593" spans="1:2" s="263" customFormat="1" ht="12.75">
      <c r="A593" s="280"/>
      <c r="B593" s="283"/>
    </row>
    <row r="594" spans="1:2" s="263" customFormat="1" ht="12.75">
      <c r="A594" s="280"/>
      <c r="B594" s="283"/>
    </row>
    <row r="595" spans="1:2" s="263" customFormat="1" ht="12.75">
      <c r="A595" s="280"/>
      <c r="B595" s="283"/>
    </row>
    <row r="596" spans="1:2" s="263" customFormat="1" ht="12.75">
      <c r="A596" s="280"/>
      <c r="B596" s="283"/>
    </row>
    <row r="597" spans="1:2" s="263" customFormat="1" ht="12.75">
      <c r="A597" s="280"/>
      <c r="B597" s="283"/>
    </row>
    <row r="598" spans="1:2" s="263" customFormat="1" ht="12.75">
      <c r="A598" s="280"/>
      <c r="B598" s="283"/>
    </row>
    <row r="599" spans="1:2" s="263" customFormat="1" ht="12.75">
      <c r="A599" s="280"/>
      <c r="B599" s="283"/>
    </row>
    <row r="600" spans="1:2" s="263" customFormat="1" ht="12.75">
      <c r="A600" s="280"/>
      <c r="B600" s="283"/>
    </row>
    <row r="601" spans="1:2" s="263" customFormat="1" ht="12.75">
      <c r="A601" s="280"/>
      <c r="B601" s="283"/>
    </row>
    <row r="602" spans="1:2" s="263" customFormat="1" ht="12.75">
      <c r="A602" s="280"/>
      <c r="B602" s="283"/>
    </row>
    <row r="603" spans="1:2" s="263" customFormat="1" ht="12.75">
      <c r="A603" s="280"/>
      <c r="B603" s="283"/>
    </row>
    <row r="604" spans="1:2" s="263" customFormat="1" ht="12.75">
      <c r="A604" s="280"/>
      <c r="B604" s="283"/>
    </row>
    <row r="605" spans="1:2" s="263" customFormat="1" ht="12.75">
      <c r="A605" s="280"/>
      <c r="B605" s="283"/>
    </row>
    <row r="606" spans="1:2" s="263" customFormat="1" ht="12.75">
      <c r="A606" s="280"/>
      <c r="B606" s="283"/>
    </row>
    <row r="607" spans="1:2" s="263" customFormat="1" ht="12.75">
      <c r="A607" s="280"/>
      <c r="B607" s="283"/>
    </row>
    <row r="608" spans="1:2" s="263" customFormat="1" ht="12.75">
      <c r="A608" s="280"/>
      <c r="B608" s="283"/>
    </row>
    <row r="609" spans="1:2" s="263" customFormat="1" ht="12.75">
      <c r="A609" s="280"/>
      <c r="B609" s="283"/>
    </row>
    <row r="610" spans="1:2" s="263" customFormat="1" ht="12.75">
      <c r="A610" s="280"/>
      <c r="B610" s="283"/>
    </row>
    <row r="611" spans="1:2" s="263" customFormat="1" ht="12.75">
      <c r="A611" s="280"/>
      <c r="B611" s="283"/>
    </row>
    <row r="612" spans="1:2" s="263" customFormat="1" ht="12.75">
      <c r="A612" s="280"/>
      <c r="B612" s="283"/>
    </row>
    <row r="613" spans="1:2" s="263" customFormat="1" ht="12.75">
      <c r="A613" s="280"/>
      <c r="B613" s="283"/>
    </row>
    <row r="614" spans="1:2" s="263" customFormat="1" ht="12.75">
      <c r="A614" s="280"/>
      <c r="B614" s="283"/>
    </row>
    <row r="615" spans="1:2" s="263" customFormat="1" ht="12.75">
      <c r="A615" s="280"/>
      <c r="B615" s="283"/>
    </row>
    <row r="616" spans="1:2" s="263" customFormat="1" ht="12.75">
      <c r="A616" s="280"/>
      <c r="B616" s="283"/>
    </row>
    <row r="617" spans="1:2" s="263" customFormat="1" ht="12.75">
      <c r="A617" s="280"/>
      <c r="B617" s="283"/>
    </row>
    <row r="618" spans="1:2" s="263" customFormat="1" ht="12.75">
      <c r="A618" s="280"/>
      <c r="B618" s="283"/>
    </row>
    <row r="619" spans="1:2" s="263" customFormat="1" ht="12.75">
      <c r="A619" s="280"/>
      <c r="B619" s="283"/>
    </row>
    <row r="620" spans="1:2" s="263" customFormat="1" ht="12.75">
      <c r="A620" s="280"/>
      <c r="B620" s="283"/>
    </row>
    <row r="621" spans="1:2" s="263" customFormat="1" ht="12.75">
      <c r="A621" s="280"/>
      <c r="B621" s="283"/>
    </row>
    <row r="622" spans="1:2" s="263" customFormat="1" ht="12.75">
      <c r="A622" s="280"/>
      <c r="B622" s="283"/>
    </row>
    <row r="623" spans="1:2" s="263" customFormat="1" ht="12.75">
      <c r="A623" s="280"/>
      <c r="B623" s="283"/>
    </row>
    <row r="624" spans="1:2" s="263" customFormat="1" ht="12.75">
      <c r="A624" s="280"/>
      <c r="B624" s="283"/>
    </row>
    <row r="625" spans="1:2" s="263" customFormat="1" ht="12.75">
      <c r="A625" s="280"/>
      <c r="B625" s="283"/>
    </row>
    <row r="626" spans="1:2" s="263" customFormat="1" ht="12.75">
      <c r="A626" s="280"/>
      <c r="B626" s="283"/>
    </row>
    <row r="627" spans="1:2" s="263" customFormat="1" ht="12.75">
      <c r="A627" s="280"/>
      <c r="B627" s="283"/>
    </row>
    <row r="628" spans="1:2" s="263" customFormat="1" ht="12.75">
      <c r="A628" s="280"/>
      <c r="B628" s="283"/>
    </row>
    <row r="629" spans="1:2" s="263" customFormat="1" ht="12.75">
      <c r="A629" s="280"/>
      <c r="B629" s="283"/>
    </row>
    <row r="630" spans="1:2" s="263" customFormat="1" ht="12.75">
      <c r="A630" s="280"/>
      <c r="B630" s="283"/>
    </row>
    <row r="631" spans="1:2" s="263" customFormat="1" ht="12.75">
      <c r="A631" s="280"/>
      <c r="B631" s="283"/>
    </row>
    <row r="632" spans="1:2" s="263" customFormat="1" ht="12.75">
      <c r="A632" s="280"/>
      <c r="B632" s="283"/>
    </row>
    <row r="633" spans="1:2" s="263" customFormat="1" ht="12.75">
      <c r="A633" s="280"/>
      <c r="B633" s="283"/>
    </row>
    <row r="634" spans="1:2" s="263" customFormat="1" ht="12.75">
      <c r="A634" s="280"/>
      <c r="B634" s="283"/>
    </row>
    <row r="635" spans="1:2" s="263" customFormat="1" ht="12.75">
      <c r="A635" s="280"/>
      <c r="B635" s="283"/>
    </row>
    <row r="636" spans="1:2" s="263" customFormat="1" ht="12.75">
      <c r="A636" s="280"/>
      <c r="B636" s="283"/>
    </row>
    <row r="637" spans="1:2" s="263" customFormat="1" ht="12.75">
      <c r="A637" s="280"/>
      <c r="B637" s="283"/>
    </row>
    <row r="638" spans="1:2" s="263" customFormat="1" ht="12.75">
      <c r="A638" s="280"/>
      <c r="B638" s="283"/>
    </row>
    <row r="639" spans="1:2" s="263" customFormat="1" ht="12.75">
      <c r="A639" s="280"/>
      <c r="B639" s="283"/>
    </row>
    <row r="640" spans="1:2" s="263" customFormat="1" ht="12.75">
      <c r="A640" s="280"/>
      <c r="B640" s="283"/>
    </row>
    <row r="641" spans="1:2" s="263" customFormat="1" ht="12.75">
      <c r="A641" s="280"/>
      <c r="B641" s="283"/>
    </row>
    <row r="642" spans="1:2" s="263" customFormat="1" ht="12.75">
      <c r="A642" s="280"/>
      <c r="B642" s="283"/>
    </row>
    <row r="643" spans="1:2" s="263" customFormat="1" ht="12.75">
      <c r="A643" s="280"/>
      <c r="B643" s="283"/>
    </row>
    <row r="644" spans="1:2" s="263" customFormat="1" ht="12.75">
      <c r="A644" s="280"/>
      <c r="B644" s="283"/>
    </row>
    <row r="645" spans="1:2" s="263" customFormat="1" ht="12.75">
      <c r="A645" s="280"/>
      <c r="B645" s="283"/>
    </row>
    <row r="646" spans="1:2" s="263" customFormat="1" ht="12.75">
      <c r="A646" s="280"/>
      <c r="B646" s="283"/>
    </row>
    <row r="647" spans="1:2" s="263" customFormat="1" ht="12.75">
      <c r="A647" s="280"/>
      <c r="B647" s="283"/>
    </row>
    <row r="648" spans="1:2" s="263" customFormat="1" ht="12.75">
      <c r="A648" s="280"/>
      <c r="B648" s="283"/>
    </row>
    <row r="649" spans="1:2" s="263" customFormat="1" ht="12.75">
      <c r="A649" s="280"/>
      <c r="B649" s="283"/>
    </row>
    <row r="650" spans="1:2" s="263" customFormat="1" ht="12.75">
      <c r="A650" s="280"/>
      <c r="B650" s="283"/>
    </row>
    <row r="651" spans="1:2" s="263" customFormat="1" ht="12.75">
      <c r="A651" s="280"/>
      <c r="B651" s="283"/>
    </row>
    <row r="652" spans="1:2" s="263" customFormat="1" ht="12.75">
      <c r="A652" s="280"/>
      <c r="B652" s="283"/>
    </row>
    <row r="653" spans="1:2" s="263" customFormat="1" ht="12.75">
      <c r="A653" s="280"/>
      <c r="B653" s="283"/>
    </row>
    <row r="654" spans="1:2" s="263" customFormat="1" ht="12.75">
      <c r="A654" s="280"/>
      <c r="B654" s="283"/>
    </row>
    <row r="655" spans="1:2" s="263" customFormat="1" ht="12.75">
      <c r="A655" s="280"/>
      <c r="B655" s="283"/>
    </row>
    <row r="656" spans="1:2" s="263" customFormat="1" ht="12.75">
      <c r="A656" s="280"/>
      <c r="B656" s="283"/>
    </row>
    <row r="657" spans="1:2" s="263" customFormat="1" ht="12.75">
      <c r="A657" s="280"/>
      <c r="B657" s="283"/>
    </row>
    <row r="658" spans="1:2" s="263" customFormat="1" ht="12.75">
      <c r="A658" s="280"/>
      <c r="B658" s="283"/>
    </row>
    <row r="659" spans="1:2" s="263" customFormat="1" ht="12.75">
      <c r="A659" s="280"/>
      <c r="B659" s="283"/>
    </row>
    <row r="660" spans="1:2" s="263" customFormat="1" ht="12.75">
      <c r="A660" s="280"/>
      <c r="B660" s="283"/>
    </row>
    <row r="661" spans="1:2" s="263" customFormat="1" ht="12.75">
      <c r="A661" s="280"/>
      <c r="B661" s="283"/>
    </row>
    <row r="662" spans="1:2" s="263" customFormat="1" ht="12.75">
      <c r="A662" s="280"/>
      <c r="B662" s="283"/>
    </row>
    <row r="663" spans="1:2" s="263" customFormat="1" ht="12.75">
      <c r="A663" s="280"/>
      <c r="B663" s="283"/>
    </row>
    <row r="664" spans="1:2" s="263" customFormat="1" ht="12.75">
      <c r="A664" s="280"/>
      <c r="B664" s="283"/>
    </row>
    <row r="665" spans="1:2" s="263" customFormat="1" ht="12.75">
      <c r="A665" s="280"/>
      <c r="B665" s="283"/>
    </row>
    <row r="666" spans="1:2" s="263" customFormat="1" ht="12.75">
      <c r="A666" s="280"/>
      <c r="B666" s="283"/>
    </row>
    <row r="667" spans="1:2" s="263" customFormat="1" ht="12.75">
      <c r="A667" s="280"/>
      <c r="B667" s="283"/>
    </row>
    <row r="668" spans="1:2" s="263" customFormat="1" ht="12.75">
      <c r="A668" s="280"/>
      <c r="B668" s="283"/>
    </row>
    <row r="669" spans="1:2" s="263" customFormat="1" ht="12.75">
      <c r="A669" s="280"/>
      <c r="B669" s="283"/>
    </row>
    <row r="670" spans="1:2" s="263" customFormat="1" ht="12.75">
      <c r="A670" s="280"/>
      <c r="B670" s="283"/>
    </row>
    <row r="671" spans="1:2" s="263" customFormat="1" ht="12.75">
      <c r="A671" s="280"/>
      <c r="B671" s="283"/>
    </row>
    <row r="672" spans="1:2" s="263" customFormat="1" ht="12.75">
      <c r="A672" s="280"/>
      <c r="B672" s="283"/>
    </row>
    <row r="673" spans="1:2" s="263" customFormat="1" ht="12.75">
      <c r="A673" s="280"/>
      <c r="B673" s="283"/>
    </row>
    <row r="674" spans="1:2" s="263" customFormat="1" ht="12.75">
      <c r="A674" s="280"/>
      <c r="B674" s="283"/>
    </row>
    <row r="675" spans="1:2" s="263" customFormat="1" ht="12.75">
      <c r="A675" s="280"/>
      <c r="B675" s="283"/>
    </row>
    <row r="676" spans="1:2" s="263" customFormat="1" ht="12.75">
      <c r="A676" s="280"/>
      <c r="B676" s="283"/>
    </row>
    <row r="677" spans="1:2" s="263" customFormat="1" ht="12.75">
      <c r="A677" s="280"/>
      <c r="B677" s="283"/>
    </row>
    <row r="678" spans="1:2" s="263" customFormat="1" ht="12.75">
      <c r="A678" s="280"/>
      <c r="B678" s="283"/>
    </row>
    <row r="679" spans="1:2" s="263" customFormat="1" ht="12.75">
      <c r="A679" s="280"/>
      <c r="B679" s="283"/>
    </row>
    <row r="680" spans="1:2" s="263" customFormat="1" ht="12.75">
      <c r="A680" s="280"/>
      <c r="B680" s="283"/>
    </row>
    <row r="681" spans="1:2" s="263" customFormat="1" ht="12.75">
      <c r="A681" s="280"/>
      <c r="B681" s="283"/>
    </row>
    <row r="682" spans="1:2" s="263" customFormat="1" ht="12.75">
      <c r="A682" s="280"/>
      <c r="B682" s="283"/>
    </row>
    <row r="683" spans="1:2" s="263" customFormat="1" ht="12.75">
      <c r="A683" s="280"/>
      <c r="B683" s="283"/>
    </row>
    <row r="684" spans="1:2" s="263" customFormat="1" ht="12.75">
      <c r="A684" s="280"/>
      <c r="B684" s="283"/>
    </row>
    <row r="685" spans="1:2" s="263" customFormat="1" ht="12.75">
      <c r="A685" s="280"/>
      <c r="B685" s="283"/>
    </row>
    <row r="686" spans="1:2" s="263" customFormat="1" ht="12.75">
      <c r="A686" s="280"/>
      <c r="B686" s="283"/>
    </row>
    <row r="687" spans="1:2" s="263" customFormat="1" ht="12.75">
      <c r="A687" s="280"/>
      <c r="B687" s="283"/>
    </row>
    <row r="688" spans="1:2" s="263" customFormat="1" ht="12.75">
      <c r="A688" s="280"/>
      <c r="B688" s="283"/>
    </row>
    <row r="689" spans="1:2" s="263" customFormat="1" ht="12.75">
      <c r="A689" s="280"/>
      <c r="B689" s="283"/>
    </row>
    <row r="690" spans="1:2" s="263" customFormat="1" ht="12.75">
      <c r="A690" s="280"/>
      <c r="B690" s="283"/>
    </row>
    <row r="691" spans="1:2" s="263" customFormat="1" ht="12.75">
      <c r="A691" s="280"/>
      <c r="B691" s="283"/>
    </row>
    <row r="692" spans="1:2" s="263" customFormat="1" ht="12.75">
      <c r="A692" s="280"/>
      <c r="B692" s="283"/>
    </row>
    <row r="693" spans="1:2" s="263" customFormat="1" ht="12.75">
      <c r="A693" s="280"/>
      <c r="B693" s="283"/>
    </row>
    <row r="694" spans="1:2" s="263" customFormat="1" ht="12.75">
      <c r="A694" s="280"/>
      <c r="B694" s="283"/>
    </row>
    <row r="695" spans="1:2" s="263" customFormat="1" ht="12.75">
      <c r="A695" s="280"/>
      <c r="B695" s="283"/>
    </row>
    <row r="696" spans="1:2" s="263" customFormat="1" ht="12.75">
      <c r="A696" s="280"/>
      <c r="B696" s="283"/>
    </row>
    <row r="697" spans="1:2" s="263" customFormat="1" ht="12.75">
      <c r="A697" s="280"/>
      <c r="B697" s="283"/>
    </row>
    <row r="698" spans="1:2" s="263" customFormat="1" ht="12.75">
      <c r="A698" s="280"/>
      <c r="B698" s="283"/>
    </row>
    <row r="699" spans="1:2" s="263" customFormat="1" ht="12.75">
      <c r="A699" s="280"/>
      <c r="B699" s="283"/>
    </row>
    <row r="700" spans="1:2" s="263" customFormat="1" ht="12.75">
      <c r="A700" s="280"/>
      <c r="B700" s="283"/>
    </row>
    <row r="701" spans="1:2" s="263" customFormat="1" ht="12.75">
      <c r="A701" s="280"/>
      <c r="B701" s="283"/>
    </row>
    <row r="702" spans="1:2" s="263" customFormat="1" ht="12.75">
      <c r="A702" s="280"/>
      <c r="B702" s="283"/>
    </row>
    <row r="703" spans="1:2" s="263" customFormat="1" ht="12.75">
      <c r="A703" s="280"/>
      <c r="B703" s="283"/>
    </row>
    <row r="704" spans="1:2" s="263" customFormat="1" ht="12.75">
      <c r="A704" s="280"/>
      <c r="B704" s="283"/>
    </row>
    <row r="705" spans="1:2" s="263" customFormat="1" ht="12.75">
      <c r="A705" s="280"/>
      <c r="B705" s="283"/>
    </row>
    <row r="706" spans="1:2" s="263" customFormat="1" ht="12.75">
      <c r="A706" s="280"/>
      <c r="B706" s="283"/>
    </row>
    <row r="707" spans="1:2" s="263" customFormat="1" ht="12.75">
      <c r="A707" s="280"/>
      <c r="B707" s="283"/>
    </row>
    <row r="708" spans="1:2" s="263" customFormat="1" ht="12.75">
      <c r="A708" s="280"/>
      <c r="B708" s="283"/>
    </row>
    <row r="709" spans="1:2" s="263" customFormat="1" ht="12.75">
      <c r="A709" s="280"/>
      <c r="B709" s="283"/>
    </row>
    <row r="710" spans="1:2" s="263" customFormat="1" ht="12.75">
      <c r="A710" s="280"/>
      <c r="B710" s="283"/>
    </row>
    <row r="711" spans="1:2" s="263" customFormat="1" ht="12.75">
      <c r="A711" s="280"/>
      <c r="B711" s="283"/>
    </row>
    <row r="712" spans="1:2" s="263" customFormat="1" ht="12.75">
      <c r="A712" s="280"/>
      <c r="B712" s="283"/>
    </row>
    <row r="713" spans="1:2" s="263" customFormat="1" ht="12.75">
      <c r="A713" s="280"/>
      <c r="B713" s="283"/>
    </row>
    <row r="714" spans="1:2" s="263" customFormat="1" ht="12.75">
      <c r="A714" s="280"/>
      <c r="B714" s="283"/>
    </row>
    <row r="715" spans="1:2" s="263" customFormat="1" ht="12.75">
      <c r="A715" s="280"/>
      <c r="B715" s="283"/>
    </row>
    <row r="716" spans="1:2" s="263" customFormat="1" ht="12.75">
      <c r="A716" s="280"/>
      <c r="B716" s="283"/>
    </row>
    <row r="717" spans="1:2" s="263" customFormat="1" ht="12.75">
      <c r="A717" s="280"/>
      <c r="B717" s="283"/>
    </row>
    <row r="718" spans="1:2" s="263" customFormat="1" ht="12.75">
      <c r="A718" s="280"/>
      <c r="B718" s="283"/>
    </row>
    <row r="719" spans="1:2" s="263" customFormat="1" ht="12.75">
      <c r="A719" s="280"/>
      <c r="B719" s="283"/>
    </row>
    <row r="720" spans="1:2" s="263" customFormat="1" ht="12.75">
      <c r="A720" s="280"/>
      <c r="B720" s="283"/>
    </row>
    <row r="721" spans="1:2" s="263" customFormat="1" ht="12.75">
      <c r="A721" s="280"/>
      <c r="B721" s="283"/>
    </row>
    <row r="722" spans="1:2" s="263" customFormat="1" ht="12.75">
      <c r="A722" s="280"/>
      <c r="B722" s="283"/>
    </row>
    <row r="723" spans="1:2" s="263" customFormat="1" ht="12.75">
      <c r="A723" s="280"/>
      <c r="B723" s="283"/>
    </row>
    <row r="724" spans="1:2" s="263" customFormat="1" ht="12.75">
      <c r="A724" s="280"/>
      <c r="B724" s="283"/>
    </row>
    <row r="725" spans="1:2" s="263" customFormat="1" ht="12.75">
      <c r="A725" s="280"/>
      <c r="B725" s="283"/>
    </row>
    <row r="726" spans="1:2" s="263" customFormat="1" ht="12.75">
      <c r="A726" s="280"/>
      <c r="B726" s="283"/>
    </row>
    <row r="727" spans="1:2" s="263" customFormat="1" ht="12.75">
      <c r="A727" s="280"/>
      <c r="B727" s="283"/>
    </row>
    <row r="728" spans="1:2" s="263" customFormat="1" ht="12.75">
      <c r="A728" s="280"/>
      <c r="B728" s="283"/>
    </row>
    <row r="729" spans="1:2" s="263" customFormat="1" ht="12.75">
      <c r="A729" s="280"/>
      <c r="B729" s="283"/>
    </row>
    <row r="730" spans="1:2" s="263" customFormat="1" ht="12.75">
      <c r="A730" s="280"/>
      <c r="B730" s="283"/>
    </row>
    <row r="731" spans="1:2" s="263" customFormat="1" ht="12.75">
      <c r="A731" s="280"/>
      <c r="B731" s="283"/>
    </row>
    <row r="732" spans="1:2" s="263" customFormat="1" ht="12.75">
      <c r="A732" s="280"/>
      <c r="B732" s="283"/>
    </row>
    <row r="733" spans="1:2" s="263" customFormat="1" ht="12.75">
      <c r="A733" s="280"/>
      <c r="B733" s="283"/>
    </row>
    <row r="734" spans="1:2" s="263" customFormat="1" ht="12.75">
      <c r="A734" s="280"/>
      <c r="B734" s="283"/>
    </row>
    <row r="735" spans="1:2" s="263" customFormat="1" ht="12.75">
      <c r="A735" s="280"/>
      <c r="B735" s="283"/>
    </row>
    <row r="736" spans="1:2" s="263" customFormat="1" ht="12.75">
      <c r="A736" s="280"/>
      <c r="B736" s="283"/>
    </row>
    <row r="737" spans="1:2" s="263" customFormat="1" ht="12.75">
      <c r="A737" s="280"/>
      <c r="B737" s="283"/>
    </row>
    <row r="738" spans="1:2" s="263" customFormat="1" ht="12.75">
      <c r="A738" s="280"/>
      <c r="B738" s="283"/>
    </row>
    <row r="739" spans="1:2" s="263" customFormat="1" ht="12.75">
      <c r="A739" s="280"/>
      <c r="B739" s="283"/>
    </row>
    <row r="740" spans="1:2" s="263" customFormat="1" ht="12.75">
      <c r="A740" s="280"/>
      <c r="B740" s="283"/>
    </row>
    <row r="741" spans="1:2" s="263" customFormat="1" ht="12.75">
      <c r="A741" s="280"/>
      <c r="B741" s="283"/>
    </row>
    <row r="742" spans="1:2" s="263" customFormat="1" ht="12.75">
      <c r="A742" s="280"/>
      <c r="B742" s="283"/>
    </row>
    <row r="743" spans="1:2" s="263" customFormat="1" ht="12.75">
      <c r="A743" s="280"/>
      <c r="B743" s="283"/>
    </row>
    <row r="744" spans="1:2" s="263" customFormat="1" ht="12.75">
      <c r="A744" s="280"/>
      <c r="B744" s="283"/>
    </row>
    <row r="745" spans="1:2" s="263" customFormat="1" ht="12.75">
      <c r="A745" s="280"/>
      <c r="B745" s="283"/>
    </row>
    <row r="746" spans="1:2" s="263" customFormat="1" ht="12.75">
      <c r="A746" s="280"/>
      <c r="B746" s="283"/>
    </row>
    <row r="747" spans="1:2" s="263" customFormat="1" ht="12.75">
      <c r="A747" s="280"/>
      <c r="B747" s="283"/>
    </row>
    <row r="748" spans="1:2" s="263" customFormat="1" ht="12.75">
      <c r="A748" s="280"/>
      <c r="B748" s="283"/>
    </row>
    <row r="749" spans="1:2" s="263" customFormat="1" ht="12.75">
      <c r="A749" s="280"/>
      <c r="B749" s="283"/>
    </row>
    <row r="750" spans="1:2" s="263" customFormat="1" ht="12.75">
      <c r="A750" s="280"/>
      <c r="B750" s="283"/>
    </row>
    <row r="751" spans="1:2" s="263" customFormat="1" ht="12.75">
      <c r="A751" s="280"/>
      <c r="B751" s="283"/>
    </row>
    <row r="752" spans="1:2" s="263" customFormat="1" ht="12.75">
      <c r="A752" s="280"/>
      <c r="B752" s="283"/>
    </row>
    <row r="753" spans="1:2" s="263" customFormat="1" ht="12.75">
      <c r="A753" s="280"/>
      <c r="B753" s="283"/>
    </row>
    <row r="754" spans="1:2" s="263" customFormat="1" ht="12.75">
      <c r="A754" s="280"/>
      <c r="B754" s="283"/>
    </row>
    <row r="755" spans="1:2" s="263" customFormat="1" ht="12.75">
      <c r="A755" s="280"/>
      <c r="B755" s="283"/>
    </row>
    <row r="756" spans="1:2" s="263" customFormat="1" ht="12.75">
      <c r="A756" s="280"/>
      <c r="B756" s="283"/>
    </row>
    <row r="757" spans="1:2" s="263" customFormat="1" ht="12.75">
      <c r="A757" s="280"/>
      <c r="B757" s="283"/>
    </row>
    <row r="758" spans="1:2" s="263" customFormat="1" ht="12.75">
      <c r="A758" s="280"/>
      <c r="B758" s="283"/>
    </row>
    <row r="759" spans="1:2" s="263" customFormat="1" ht="12.75">
      <c r="A759" s="280"/>
      <c r="B759" s="283"/>
    </row>
    <row r="760" spans="1:2" s="263" customFormat="1" ht="12.75">
      <c r="A760" s="280"/>
      <c r="B760" s="283"/>
    </row>
    <row r="761" spans="1:2" s="263" customFormat="1" ht="12.75">
      <c r="A761" s="280"/>
      <c r="B761" s="283"/>
    </row>
    <row r="762" spans="1:2" s="263" customFormat="1" ht="12.75">
      <c r="A762" s="280"/>
      <c r="B762" s="283"/>
    </row>
    <row r="763" spans="1:2" s="263" customFormat="1" ht="12.75">
      <c r="A763" s="280"/>
      <c r="B763" s="283"/>
    </row>
    <row r="764" spans="1:2" s="263" customFormat="1" ht="12.75">
      <c r="A764" s="280"/>
      <c r="B764" s="283"/>
    </row>
    <row r="765" spans="1:2" s="263" customFormat="1" ht="12.75">
      <c r="A765" s="280"/>
      <c r="B765" s="283"/>
    </row>
    <row r="766" spans="1:2" s="263" customFormat="1" ht="12.75">
      <c r="A766" s="280"/>
      <c r="B766" s="283"/>
    </row>
    <row r="767" spans="1:2" s="263" customFormat="1" ht="12.75">
      <c r="A767" s="280"/>
      <c r="B767" s="283"/>
    </row>
    <row r="768" spans="1:2" s="263" customFormat="1" ht="12.75">
      <c r="A768" s="280"/>
      <c r="B768" s="283"/>
    </row>
    <row r="769" spans="1:2" s="263" customFormat="1" ht="12.75">
      <c r="A769" s="280"/>
      <c r="B769" s="283"/>
    </row>
    <row r="770" spans="1:2" s="263" customFormat="1" ht="12.75">
      <c r="A770" s="280"/>
      <c r="B770" s="283"/>
    </row>
    <row r="771" spans="1:2" s="263" customFormat="1" ht="12.75">
      <c r="A771" s="280"/>
      <c r="B771" s="283"/>
    </row>
    <row r="772" spans="1:2" s="263" customFormat="1" ht="12.75">
      <c r="A772" s="280"/>
      <c r="B772" s="283"/>
    </row>
    <row r="773" spans="1:2" s="263" customFormat="1" ht="12.75">
      <c r="A773" s="280"/>
      <c r="B773" s="283"/>
    </row>
    <row r="774" spans="1:2" s="263" customFormat="1" ht="12.75">
      <c r="A774" s="280"/>
      <c r="B774" s="283"/>
    </row>
    <row r="775" spans="1:2" s="263" customFormat="1" ht="12.75">
      <c r="A775" s="280"/>
      <c r="B775" s="283"/>
    </row>
    <row r="776" spans="1:2" s="263" customFormat="1" ht="12.75">
      <c r="A776" s="280"/>
      <c r="B776" s="283"/>
    </row>
    <row r="777" spans="1:2" s="263" customFormat="1" ht="12.75">
      <c r="A777" s="280"/>
      <c r="B777" s="283"/>
    </row>
    <row r="778" spans="1:2" s="263" customFormat="1" ht="12.75">
      <c r="A778" s="280"/>
      <c r="B778" s="283"/>
    </row>
    <row r="779" spans="1:2" s="263" customFormat="1" ht="12.75">
      <c r="A779" s="280"/>
      <c r="B779" s="283"/>
    </row>
    <row r="780" spans="1:2" s="263" customFormat="1" ht="12.75">
      <c r="A780" s="280"/>
      <c r="B780" s="283"/>
    </row>
    <row r="781" spans="1:2" s="263" customFormat="1" ht="12.75">
      <c r="A781" s="280"/>
      <c r="B781" s="283"/>
    </row>
    <row r="782" spans="1:2" s="263" customFormat="1" ht="12.75">
      <c r="A782" s="280"/>
      <c r="B782" s="283"/>
    </row>
    <row r="783" spans="1:2" s="263" customFormat="1" ht="12.75">
      <c r="A783" s="280"/>
      <c r="B783" s="283"/>
    </row>
    <row r="784" spans="1:2" s="263" customFormat="1" ht="12.75">
      <c r="A784" s="280"/>
      <c r="B784" s="283"/>
    </row>
    <row r="785" s="263" customFormat="1" ht="12.75">
      <c r="B785" s="283"/>
    </row>
    <row r="786" s="263" customFormat="1" ht="12.75">
      <c r="B786" s="283"/>
    </row>
    <row r="787" s="263" customFormat="1" ht="12.75">
      <c r="B787" s="283"/>
    </row>
    <row r="788" s="263" customFormat="1" ht="12.75">
      <c r="B788" s="283"/>
    </row>
    <row r="789" s="263" customFormat="1" ht="12.75">
      <c r="B789" s="283"/>
    </row>
    <row r="790" s="263" customFormat="1" ht="12.75">
      <c r="B790" s="283"/>
    </row>
    <row r="791" s="263" customFormat="1" ht="12.75">
      <c r="B791" s="283"/>
    </row>
    <row r="792" s="263" customFormat="1" ht="12.75">
      <c r="B792" s="283"/>
    </row>
    <row r="793" s="263" customFormat="1" ht="12.75">
      <c r="B793" s="283"/>
    </row>
    <row r="794" s="263" customFormat="1" ht="12.75">
      <c r="B794" s="283"/>
    </row>
    <row r="795" s="263" customFormat="1" ht="12.75">
      <c r="B795" s="283"/>
    </row>
    <row r="796" s="263" customFormat="1" ht="12.75">
      <c r="B796" s="283"/>
    </row>
    <row r="797" s="263" customFormat="1" ht="12.75">
      <c r="B797" s="283"/>
    </row>
    <row r="798" s="263" customFormat="1" ht="12.75">
      <c r="B798" s="283"/>
    </row>
    <row r="799" s="263" customFormat="1" ht="12.75">
      <c r="B799" s="283"/>
    </row>
    <row r="800" s="263" customFormat="1" ht="12.75">
      <c r="B800" s="283"/>
    </row>
    <row r="801" s="263" customFormat="1" ht="12.75">
      <c r="B801" s="283"/>
    </row>
    <row r="802" s="263" customFormat="1" ht="12.75">
      <c r="B802" s="283"/>
    </row>
    <row r="803" s="263" customFormat="1" ht="12.75">
      <c r="B803" s="283"/>
    </row>
    <row r="804" s="263" customFormat="1" ht="12.75">
      <c r="B804" s="283"/>
    </row>
    <row r="805" s="263" customFormat="1" ht="12.75">
      <c r="B805" s="283"/>
    </row>
    <row r="806" s="263" customFormat="1" ht="12.75">
      <c r="B806" s="283"/>
    </row>
    <row r="807" s="263" customFormat="1" ht="12.75">
      <c r="B807" s="283"/>
    </row>
    <row r="808" s="263" customFormat="1" ht="12.75">
      <c r="B808" s="283"/>
    </row>
    <row r="809" s="263" customFormat="1" ht="12.75">
      <c r="B809" s="283"/>
    </row>
    <row r="810" s="263" customFormat="1" ht="12.75">
      <c r="B810" s="283"/>
    </row>
    <row r="811" s="263" customFormat="1" ht="12.75">
      <c r="B811" s="283"/>
    </row>
    <row r="812" s="263" customFormat="1" ht="12.75">
      <c r="B812" s="283"/>
    </row>
    <row r="813" s="263" customFormat="1" ht="12.75">
      <c r="B813" s="283"/>
    </row>
    <row r="814" s="263" customFormat="1" ht="12.75">
      <c r="B814" s="283"/>
    </row>
    <row r="815" s="263" customFormat="1" ht="12.75">
      <c r="B815" s="283"/>
    </row>
    <row r="816" s="263" customFormat="1" ht="12.75">
      <c r="B816" s="283"/>
    </row>
    <row r="817" s="263" customFormat="1" ht="12.75">
      <c r="B817" s="283"/>
    </row>
    <row r="818" s="263" customFormat="1" ht="12.75">
      <c r="B818" s="283"/>
    </row>
    <row r="819" s="263" customFormat="1" ht="12.75">
      <c r="B819" s="283"/>
    </row>
    <row r="820" s="263" customFormat="1" ht="12.75">
      <c r="B820" s="283"/>
    </row>
    <row r="821" s="263" customFormat="1" ht="12.75">
      <c r="B821" s="283"/>
    </row>
    <row r="822" s="263" customFormat="1" ht="12.75">
      <c r="B822" s="283"/>
    </row>
    <row r="823" s="263" customFormat="1" ht="12.75">
      <c r="B823" s="283"/>
    </row>
    <row r="824" s="263" customFormat="1" ht="12.75">
      <c r="B824" s="283"/>
    </row>
    <row r="825" s="263" customFormat="1" ht="12.75">
      <c r="B825" s="283"/>
    </row>
    <row r="826" s="263" customFormat="1" ht="12.75">
      <c r="B826" s="283"/>
    </row>
    <row r="827" s="263" customFormat="1" ht="12.75">
      <c r="B827" s="283"/>
    </row>
    <row r="828" s="263" customFormat="1" ht="12.75">
      <c r="B828" s="283"/>
    </row>
    <row r="829" s="263" customFormat="1" ht="12.75">
      <c r="B829" s="283"/>
    </row>
    <row r="830" s="263" customFormat="1" ht="12.75">
      <c r="B830" s="283"/>
    </row>
    <row r="831" s="263" customFormat="1" ht="12.75">
      <c r="B831" s="283"/>
    </row>
    <row r="832" s="263" customFormat="1" ht="12.75">
      <c r="B832" s="283"/>
    </row>
    <row r="833" s="263" customFormat="1" ht="12.75">
      <c r="B833" s="283"/>
    </row>
    <row r="834" s="263" customFormat="1" ht="12.75">
      <c r="B834" s="283"/>
    </row>
    <row r="835" s="263" customFormat="1" ht="12.75">
      <c r="B835" s="283"/>
    </row>
    <row r="836" s="263" customFormat="1" ht="12.75">
      <c r="B836" s="283"/>
    </row>
    <row r="837" s="263" customFormat="1" ht="12.75">
      <c r="B837" s="283"/>
    </row>
    <row r="838" s="263" customFormat="1" ht="12.75">
      <c r="B838" s="283"/>
    </row>
    <row r="839" s="263" customFormat="1" ht="12.75">
      <c r="B839" s="283"/>
    </row>
    <row r="840" s="263" customFormat="1" ht="12.75">
      <c r="B840" s="283"/>
    </row>
    <row r="841" s="263" customFormat="1" ht="12.75">
      <c r="B841" s="283"/>
    </row>
    <row r="842" s="263" customFormat="1" ht="12.75">
      <c r="B842" s="283"/>
    </row>
    <row r="843" s="263" customFormat="1" ht="12.75">
      <c r="B843" s="283"/>
    </row>
    <row r="844" s="263" customFormat="1" ht="12.75">
      <c r="B844" s="283"/>
    </row>
    <row r="845" s="263" customFormat="1" ht="12.75">
      <c r="B845" s="283"/>
    </row>
    <row r="846" s="263" customFormat="1" ht="12.75">
      <c r="B846" s="283"/>
    </row>
    <row r="847" s="263" customFormat="1" ht="12.75">
      <c r="B847" s="283"/>
    </row>
    <row r="848" s="263" customFormat="1" ht="12.75">
      <c r="B848" s="283"/>
    </row>
    <row r="849" s="263" customFormat="1" ht="12.75">
      <c r="B849" s="283"/>
    </row>
    <row r="850" s="263" customFormat="1" ht="12.75">
      <c r="B850" s="283"/>
    </row>
    <row r="851" s="263" customFormat="1" ht="12.75">
      <c r="B851" s="283"/>
    </row>
    <row r="852" s="263" customFormat="1" ht="12.75">
      <c r="B852" s="283"/>
    </row>
    <row r="853" s="263" customFormat="1" ht="12.75">
      <c r="B853" s="283"/>
    </row>
    <row r="854" s="263" customFormat="1" ht="12.75">
      <c r="B854" s="283"/>
    </row>
    <row r="855" s="263" customFormat="1" ht="12.75">
      <c r="B855" s="283"/>
    </row>
    <row r="856" s="263" customFormat="1" ht="12.75">
      <c r="B856" s="283"/>
    </row>
    <row r="857" s="263" customFormat="1" ht="12.75">
      <c r="B857" s="283"/>
    </row>
    <row r="858" s="263" customFormat="1" ht="12.75">
      <c r="B858" s="283"/>
    </row>
    <row r="859" s="263" customFormat="1" ht="12.75">
      <c r="B859" s="283"/>
    </row>
    <row r="860" s="263" customFormat="1" ht="12.75">
      <c r="B860" s="283"/>
    </row>
    <row r="861" s="263" customFormat="1" ht="12.75">
      <c r="B861" s="283"/>
    </row>
    <row r="862" s="263" customFormat="1" ht="12.75">
      <c r="B862" s="283"/>
    </row>
    <row r="863" s="263" customFormat="1" ht="12.75">
      <c r="B863" s="283"/>
    </row>
    <row r="864" s="263" customFormat="1" ht="12.75">
      <c r="B864" s="283"/>
    </row>
    <row r="865" s="263" customFormat="1" ht="12.75">
      <c r="B865" s="283"/>
    </row>
    <row r="866" s="263" customFormat="1" ht="12.75">
      <c r="B866" s="283"/>
    </row>
    <row r="867" s="263" customFormat="1" ht="12.75">
      <c r="B867" s="283"/>
    </row>
    <row r="868" s="263" customFormat="1" ht="12.75">
      <c r="B868" s="283"/>
    </row>
    <row r="869" s="263" customFormat="1" ht="12.75">
      <c r="B869" s="283"/>
    </row>
    <row r="870" s="263" customFormat="1" ht="12.75">
      <c r="B870" s="283"/>
    </row>
    <row r="871" s="263" customFormat="1" ht="12.75">
      <c r="B871" s="283"/>
    </row>
    <row r="872" s="263" customFormat="1" ht="12.75">
      <c r="B872" s="283"/>
    </row>
    <row r="873" s="263" customFormat="1" ht="12.75">
      <c r="B873" s="283"/>
    </row>
    <row r="874" s="263" customFormat="1" ht="12.75">
      <c r="B874" s="283"/>
    </row>
    <row r="875" s="263" customFormat="1" ht="12.75">
      <c r="B875" s="283"/>
    </row>
    <row r="876" s="263" customFormat="1" ht="12.75">
      <c r="B876" s="283"/>
    </row>
    <row r="877" s="263" customFormat="1" ht="12.75">
      <c r="B877" s="283"/>
    </row>
    <row r="878" s="263" customFormat="1" ht="12.75">
      <c r="B878" s="283"/>
    </row>
    <row r="879" s="263" customFormat="1" ht="12.75">
      <c r="B879" s="283"/>
    </row>
    <row r="880" s="263" customFormat="1" ht="12.75">
      <c r="B880" s="283"/>
    </row>
    <row r="881" s="263" customFormat="1" ht="12.75">
      <c r="B881" s="283"/>
    </row>
    <row r="882" s="263" customFormat="1" ht="12.75">
      <c r="B882" s="283"/>
    </row>
    <row r="883" s="263" customFormat="1" ht="12.75">
      <c r="B883" s="283"/>
    </row>
    <row r="884" s="263" customFormat="1" ht="12.75">
      <c r="B884" s="283"/>
    </row>
    <row r="885" s="263" customFormat="1" ht="12.75">
      <c r="B885" s="283"/>
    </row>
    <row r="886" s="263" customFormat="1" ht="12.75">
      <c r="B886" s="283"/>
    </row>
    <row r="887" s="263" customFormat="1" ht="12.75">
      <c r="B887" s="283"/>
    </row>
    <row r="888" s="263" customFormat="1" ht="12.75">
      <c r="B888" s="283"/>
    </row>
    <row r="889" s="263" customFormat="1" ht="12.75">
      <c r="B889" s="283"/>
    </row>
    <row r="890" s="263" customFormat="1" ht="12.75">
      <c r="B890" s="283"/>
    </row>
    <row r="891" s="263" customFormat="1" ht="12.75">
      <c r="B891" s="283"/>
    </row>
    <row r="892" s="263" customFormat="1" ht="12.75">
      <c r="B892" s="283"/>
    </row>
    <row r="893" s="263" customFormat="1" ht="12.75">
      <c r="B893" s="283"/>
    </row>
    <row r="894" s="263" customFormat="1" ht="12.75">
      <c r="B894" s="283"/>
    </row>
    <row r="895" s="263" customFormat="1" ht="12.75">
      <c r="B895" s="283"/>
    </row>
    <row r="896" s="263" customFormat="1" ht="12.75">
      <c r="B896" s="283"/>
    </row>
    <row r="897" s="263" customFormat="1" ht="12.75">
      <c r="B897" s="283"/>
    </row>
    <row r="898" s="263" customFormat="1" ht="12.75">
      <c r="B898" s="283"/>
    </row>
    <row r="899" s="263" customFormat="1" ht="12.75">
      <c r="B899" s="283"/>
    </row>
    <row r="900" s="263" customFormat="1" ht="12.75">
      <c r="B900" s="283"/>
    </row>
    <row r="901" s="263" customFormat="1" ht="12.75">
      <c r="B901" s="283"/>
    </row>
    <row r="902" s="263" customFormat="1" ht="12.75">
      <c r="B902" s="283"/>
    </row>
    <row r="903" s="263" customFormat="1" ht="12.75">
      <c r="B903" s="283"/>
    </row>
    <row r="904" s="263" customFormat="1" ht="12.75">
      <c r="B904" s="283"/>
    </row>
    <row r="905" s="263" customFormat="1" ht="12.75">
      <c r="B905" s="283"/>
    </row>
    <row r="906" s="263" customFormat="1" ht="12.75">
      <c r="B906" s="283"/>
    </row>
    <row r="907" s="263" customFormat="1" ht="12.75">
      <c r="B907" s="283"/>
    </row>
    <row r="908" s="263" customFormat="1" ht="12.75">
      <c r="B908" s="283"/>
    </row>
    <row r="909" s="263" customFormat="1" ht="12.75">
      <c r="B909" s="283"/>
    </row>
    <row r="910" s="263" customFormat="1" ht="12.75">
      <c r="B910" s="283"/>
    </row>
    <row r="911" s="263" customFormat="1" ht="12.75">
      <c r="B911" s="283"/>
    </row>
    <row r="912" s="263" customFormat="1" ht="12.75">
      <c r="B912" s="283"/>
    </row>
    <row r="913" s="263" customFormat="1" ht="12.75">
      <c r="B913" s="283"/>
    </row>
    <row r="914" s="263" customFormat="1" ht="12.75">
      <c r="B914" s="283"/>
    </row>
    <row r="915" s="263" customFormat="1" ht="12.75">
      <c r="B915" s="283"/>
    </row>
    <row r="916" s="263" customFormat="1" ht="12.75">
      <c r="B916" s="283"/>
    </row>
    <row r="917" s="263" customFormat="1" ht="12.75">
      <c r="B917" s="283"/>
    </row>
    <row r="918" s="263" customFormat="1" ht="12.75">
      <c r="B918" s="283"/>
    </row>
    <row r="919" s="263" customFormat="1" ht="12.75">
      <c r="B919" s="283"/>
    </row>
    <row r="920" s="263" customFormat="1" ht="12.75">
      <c r="B920" s="283"/>
    </row>
    <row r="921" s="263" customFormat="1" ht="12.75">
      <c r="B921" s="283"/>
    </row>
    <row r="922" s="263" customFormat="1" ht="12.75">
      <c r="B922" s="283"/>
    </row>
    <row r="923" s="263" customFormat="1" ht="12.75">
      <c r="B923" s="283"/>
    </row>
    <row r="924" s="263" customFormat="1" ht="12.75">
      <c r="B924" s="283"/>
    </row>
    <row r="925" s="263" customFormat="1" ht="12.75">
      <c r="B925" s="283"/>
    </row>
    <row r="926" s="263" customFormat="1" ht="12.75">
      <c r="B926" s="283"/>
    </row>
    <row r="927" s="263" customFormat="1" ht="12.75">
      <c r="B927" s="283"/>
    </row>
    <row r="928" s="263" customFormat="1" ht="12.75">
      <c r="B928" s="283"/>
    </row>
    <row r="929" s="263" customFormat="1" ht="12.75">
      <c r="B929" s="283"/>
    </row>
    <row r="930" s="263" customFormat="1" ht="12.75">
      <c r="B930" s="283"/>
    </row>
    <row r="931" s="263" customFormat="1" ht="12.75">
      <c r="B931" s="283"/>
    </row>
    <row r="932" s="263" customFormat="1" ht="12.75">
      <c r="B932" s="283"/>
    </row>
    <row r="933" s="263" customFormat="1" ht="12.75">
      <c r="B933" s="283"/>
    </row>
    <row r="934" s="263" customFormat="1" ht="12.75">
      <c r="B934" s="283"/>
    </row>
    <row r="935" s="263" customFormat="1" ht="12.75">
      <c r="B935" s="283"/>
    </row>
    <row r="936" s="263" customFormat="1" ht="12.75">
      <c r="B936" s="283"/>
    </row>
    <row r="937" s="263" customFormat="1" ht="12.75">
      <c r="B937" s="283"/>
    </row>
    <row r="938" s="263" customFormat="1" ht="12.75">
      <c r="B938" s="283"/>
    </row>
    <row r="939" s="263" customFormat="1" ht="12.75">
      <c r="B939" s="283"/>
    </row>
    <row r="940" s="263" customFormat="1" ht="12.75">
      <c r="B940" s="283"/>
    </row>
    <row r="941" s="263" customFormat="1" ht="12.75">
      <c r="B941" s="283"/>
    </row>
    <row r="942" s="263" customFormat="1" ht="12.75">
      <c r="B942" s="283"/>
    </row>
    <row r="943" s="263" customFormat="1" ht="12.75">
      <c r="B943" s="283"/>
    </row>
    <row r="944" s="263" customFormat="1" ht="12.75">
      <c r="B944" s="283"/>
    </row>
    <row r="945" s="263" customFormat="1" ht="12.75">
      <c r="B945" s="283"/>
    </row>
    <row r="946" s="263" customFormat="1" ht="12.75">
      <c r="B946" s="283"/>
    </row>
    <row r="947" s="263" customFormat="1" ht="12.75">
      <c r="B947" s="283"/>
    </row>
    <row r="948" s="263" customFormat="1" ht="12.75">
      <c r="B948" s="283"/>
    </row>
    <row r="949" s="263" customFormat="1" ht="12.75">
      <c r="B949" s="283"/>
    </row>
    <row r="950" s="263" customFormat="1" ht="12.75">
      <c r="B950" s="283"/>
    </row>
    <row r="951" s="263" customFormat="1" ht="12.75">
      <c r="B951" s="283"/>
    </row>
    <row r="952" s="263" customFormat="1" ht="12.75">
      <c r="B952" s="283"/>
    </row>
    <row r="953" s="263" customFormat="1" ht="12.75">
      <c r="B953" s="283"/>
    </row>
    <row r="954" s="263" customFormat="1" ht="12.75">
      <c r="B954" s="283"/>
    </row>
    <row r="955" s="263" customFormat="1" ht="12.75">
      <c r="B955" s="283"/>
    </row>
    <row r="956" s="263" customFormat="1" ht="12.75">
      <c r="B956" s="283"/>
    </row>
    <row r="957" s="263" customFormat="1" ht="12.75">
      <c r="B957" s="283"/>
    </row>
    <row r="958" s="263" customFormat="1" ht="12.75">
      <c r="B958" s="283"/>
    </row>
    <row r="959" s="263" customFormat="1" ht="12.75">
      <c r="B959" s="283"/>
    </row>
    <row r="960" s="263" customFormat="1" ht="12.75">
      <c r="B960" s="283"/>
    </row>
    <row r="961" s="263" customFormat="1" ht="12.75">
      <c r="B961" s="283"/>
    </row>
    <row r="962" s="263" customFormat="1" ht="12.75">
      <c r="B962" s="283"/>
    </row>
    <row r="963" s="263" customFormat="1" ht="12.75">
      <c r="B963" s="283"/>
    </row>
    <row r="964" s="263" customFormat="1" ht="12.75">
      <c r="B964" s="283"/>
    </row>
    <row r="965" s="263" customFormat="1" ht="12.75">
      <c r="B965" s="283"/>
    </row>
    <row r="966" s="263" customFormat="1" ht="12.75">
      <c r="B966" s="283"/>
    </row>
    <row r="967" s="263" customFormat="1" ht="12.75">
      <c r="B967" s="283"/>
    </row>
    <row r="968" s="263" customFormat="1" ht="12.75">
      <c r="B968" s="283"/>
    </row>
    <row r="969" s="263" customFormat="1" ht="12.75">
      <c r="B969" s="283"/>
    </row>
    <row r="970" s="263" customFormat="1" ht="12.75">
      <c r="B970" s="283"/>
    </row>
    <row r="971" s="263" customFormat="1" ht="12.75">
      <c r="B971" s="283"/>
    </row>
    <row r="972" s="263" customFormat="1" ht="12.75">
      <c r="B972" s="283"/>
    </row>
    <row r="973" s="263" customFormat="1" ht="12.75">
      <c r="B973" s="283"/>
    </row>
    <row r="974" s="263" customFormat="1" ht="12.75">
      <c r="B974" s="283"/>
    </row>
    <row r="975" s="263" customFormat="1" ht="12.75">
      <c r="B975" s="283"/>
    </row>
    <row r="976" s="263" customFormat="1" ht="12.75">
      <c r="B976" s="283"/>
    </row>
    <row r="977" s="263" customFormat="1" ht="12.75">
      <c r="B977" s="283"/>
    </row>
    <row r="978" s="263" customFormat="1" ht="12.75">
      <c r="B978" s="283"/>
    </row>
    <row r="979" s="263" customFormat="1" ht="12.75">
      <c r="B979" s="283"/>
    </row>
    <row r="980" s="263" customFormat="1" ht="12.75">
      <c r="B980" s="283"/>
    </row>
    <row r="981" s="263" customFormat="1" ht="12.75">
      <c r="B981" s="283"/>
    </row>
    <row r="982" s="263" customFormat="1" ht="12.75">
      <c r="B982" s="283"/>
    </row>
    <row r="983" s="263" customFormat="1" ht="12.75">
      <c r="B983" s="283"/>
    </row>
    <row r="984" s="263" customFormat="1" ht="12.75">
      <c r="B984" s="283"/>
    </row>
    <row r="985" s="263" customFormat="1" ht="12.75">
      <c r="B985" s="283"/>
    </row>
    <row r="986" s="263" customFormat="1" ht="12.75">
      <c r="B986" s="283"/>
    </row>
    <row r="987" s="263" customFormat="1" ht="12.75">
      <c r="B987" s="283"/>
    </row>
    <row r="988" s="263" customFormat="1" ht="12.75">
      <c r="B988" s="283"/>
    </row>
    <row r="989" ht="12.75">
      <c r="B989" s="46"/>
    </row>
    <row r="990" ht="12.75">
      <c r="B990" s="46"/>
    </row>
    <row r="991" ht="12.75">
      <c r="B991" s="46"/>
    </row>
    <row r="992" ht="12.75">
      <c r="B992" s="46"/>
    </row>
    <row r="993" ht="12.75">
      <c r="B993" s="46"/>
    </row>
    <row r="994" ht="12.75">
      <c r="B994" s="46"/>
    </row>
    <row r="995" ht="12.75">
      <c r="B995" s="46"/>
    </row>
    <row r="996" ht="12.75">
      <c r="B996" s="46"/>
    </row>
    <row r="997" ht="12.75">
      <c r="B997" s="46"/>
    </row>
    <row r="998" ht="12.75">
      <c r="B998" s="46"/>
    </row>
    <row r="999" ht="12.75">
      <c r="B999" s="46"/>
    </row>
    <row r="1000" ht="12.75">
      <c r="B1000" s="46"/>
    </row>
    <row r="1001" ht="12.75">
      <c r="B1001" s="46"/>
    </row>
    <row r="1002" ht="12.75">
      <c r="B1002" s="46"/>
    </row>
    <row r="1003" ht="12.75">
      <c r="B1003" s="46"/>
    </row>
    <row r="1004" ht="12.75">
      <c r="B1004" s="46"/>
    </row>
    <row r="1005" ht="12.75">
      <c r="B1005" s="46"/>
    </row>
    <row r="1006" ht="12.75">
      <c r="B1006" s="46"/>
    </row>
    <row r="1007" ht="12.75">
      <c r="B1007" s="46"/>
    </row>
    <row r="1008" ht="12.75">
      <c r="B1008" s="46"/>
    </row>
    <row r="1009" ht="12.75">
      <c r="B1009" s="46"/>
    </row>
    <row r="1010" ht="12.75">
      <c r="B1010" s="46"/>
    </row>
    <row r="1011" ht="12.75">
      <c r="B1011" s="46"/>
    </row>
    <row r="1012" ht="12.75">
      <c r="B1012" s="46"/>
    </row>
    <row r="1013" ht="12.75">
      <c r="B1013" s="46"/>
    </row>
    <row r="1014" ht="12.75">
      <c r="B1014" s="46"/>
    </row>
    <row r="1015" ht="12.75">
      <c r="B1015" s="46"/>
    </row>
    <row r="1016" ht="12.75">
      <c r="B1016" s="46"/>
    </row>
    <row r="1017" ht="12.75">
      <c r="B1017" s="46"/>
    </row>
    <row r="1018" ht="12.75">
      <c r="B1018" s="46"/>
    </row>
    <row r="1019" ht="12.75">
      <c r="B1019" s="46"/>
    </row>
    <row r="1020" ht="12.75">
      <c r="B1020" s="46"/>
    </row>
    <row r="1021" ht="12.75">
      <c r="B1021" s="46"/>
    </row>
    <row r="1022" ht="12.75">
      <c r="B1022" s="46"/>
    </row>
    <row r="1023" ht="12.75">
      <c r="B1023" s="46"/>
    </row>
    <row r="1024" ht="12.75">
      <c r="B1024" s="46"/>
    </row>
    <row r="1025" ht="12.75">
      <c r="B1025" s="46"/>
    </row>
    <row r="1026" ht="12.75">
      <c r="B1026" s="46"/>
    </row>
    <row r="1027" ht="12.75">
      <c r="B1027" s="46"/>
    </row>
    <row r="1028" ht="12.75">
      <c r="B1028" s="46"/>
    </row>
    <row r="1029" ht="12.75">
      <c r="B1029" s="46"/>
    </row>
    <row r="1030" ht="12.75">
      <c r="B1030" s="46"/>
    </row>
    <row r="1031" ht="12.75">
      <c r="B1031" s="46"/>
    </row>
    <row r="1032" ht="12.75">
      <c r="B1032" s="46"/>
    </row>
    <row r="1033" ht="12.75">
      <c r="B1033" s="46"/>
    </row>
    <row r="1034" ht="12.75">
      <c r="B1034" s="46"/>
    </row>
    <row r="1035" ht="12.75">
      <c r="B1035" s="46"/>
    </row>
    <row r="1036" ht="12.75">
      <c r="B1036" s="46"/>
    </row>
    <row r="1037" ht="12.75">
      <c r="B1037" s="46"/>
    </row>
    <row r="1038" ht="12.75">
      <c r="B1038" s="46"/>
    </row>
    <row r="1039" ht="12.75">
      <c r="B1039" s="46"/>
    </row>
    <row r="1040" ht="12.75">
      <c r="B1040" s="46"/>
    </row>
    <row r="1041" ht="12.75">
      <c r="B1041" s="46"/>
    </row>
    <row r="1042" ht="12.75">
      <c r="B1042" s="46"/>
    </row>
    <row r="1043" ht="12.75">
      <c r="B1043" s="46"/>
    </row>
    <row r="1044" ht="12.75">
      <c r="B1044" s="46"/>
    </row>
    <row r="1045" ht="12.75">
      <c r="B1045" s="46"/>
    </row>
    <row r="1046" ht="12.75">
      <c r="B1046" s="46"/>
    </row>
    <row r="1047" ht="12.75">
      <c r="B1047" s="46"/>
    </row>
    <row r="1048" ht="12.75">
      <c r="B1048" s="46"/>
    </row>
    <row r="1049" ht="12.75">
      <c r="B1049" s="46"/>
    </row>
    <row r="1050" ht="12.75">
      <c r="B1050" s="46"/>
    </row>
    <row r="1051" ht="12.75">
      <c r="B1051" s="46"/>
    </row>
    <row r="1052" ht="12.75">
      <c r="B1052" s="46"/>
    </row>
    <row r="1053" ht="12.75">
      <c r="B1053" s="46"/>
    </row>
    <row r="1054" ht="12.75">
      <c r="B1054" s="46"/>
    </row>
    <row r="1055" ht="12.75">
      <c r="B1055" s="46"/>
    </row>
    <row r="1056" ht="12.75">
      <c r="B1056" s="46"/>
    </row>
    <row r="1057" ht="12.75">
      <c r="B1057" s="46"/>
    </row>
    <row r="1058" ht="12.75">
      <c r="B1058" s="46"/>
    </row>
    <row r="1059" ht="12.75">
      <c r="B1059" s="46"/>
    </row>
    <row r="1060" ht="12.75">
      <c r="B1060" s="46"/>
    </row>
    <row r="1061" ht="12.75">
      <c r="B1061" s="46"/>
    </row>
    <row r="1062" ht="12.75">
      <c r="B1062" s="46"/>
    </row>
    <row r="1063" ht="12.75">
      <c r="B1063" s="46"/>
    </row>
    <row r="1064" ht="12.75">
      <c r="B1064" s="46"/>
    </row>
    <row r="1065" ht="12.75">
      <c r="B1065" s="46"/>
    </row>
    <row r="1066" ht="12.75">
      <c r="B1066" s="46"/>
    </row>
    <row r="1067" ht="12.75">
      <c r="B1067" s="46"/>
    </row>
    <row r="1068" ht="12.75">
      <c r="B1068" s="46"/>
    </row>
    <row r="1069" ht="12.75">
      <c r="B1069" s="46"/>
    </row>
    <row r="1070" ht="12.75">
      <c r="B1070" s="46"/>
    </row>
    <row r="1071" ht="12.75">
      <c r="B1071" s="46"/>
    </row>
    <row r="1072" ht="12.75">
      <c r="B1072" s="46"/>
    </row>
    <row r="1073" ht="12.75">
      <c r="B1073" s="46"/>
    </row>
    <row r="1074" ht="12.75">
      <c r="B1074" s="46"/>
    </row>
    <row r="1075" ht="12.75">
      <c r="B1075" s="46"/>
    </row>
    <row r="1076" ht="12.75">
      <c r="B1076" s="46"/>
    </row>
    <row r="1077" ht="12.75">
      <c r="B1077" s="46"/>
    </row>
    <row r="1078" ht="12.75">
      <c r="B1078" s="46"/>
    </row>
    <row r="1079" ht="12.75">
      <c r="B1079" s="46"/>
    </row>
    <row r="1080" ht="12.75">
      <c r="B1080" s="46"/>
    </row>
    <row r="1081" ht="12.75">
      <c r="B1081" s="46"/>
    </row>
    <row r="1082" ht="12.75">
      <c r="B1082" s="46"/>
    </row>
    <row r="1083" ht="12.75">
      <c r="B1083" s="46"/>
    </row>
    <row r="1084" ht="12.75">
      <c r="B1084" s="46"/>
    </row>
    <row r="1085" ht="12.75">
      <c r="B1085" s="46"/>
    </row>
    <row r="1086" ht="12.75">
      <c r="B1086" s="46"/>
    </row>
    <row r="1087" ht="12.75">
      <c r="B1087" s="46"/>
    </row>
    <row r="1088" ht="12.75">
      <c r="B1088" s="46"/>
    </row>
    <row r="1089" ht="12.75">
      <c r="B1089" s="46"/>
    </row>
    <row r="1090" ht="12.75">
      <c r="B1090" s="46"/>
    </row>
    <row r="1091" ht="12.75">
      <c r="B1091" s="46"/>
    </row>
    <row r="1092" ht="12.75">
      <c r="B1092" s="46"/>
    </row>
    <row r="1093" ht="12.75">
      <c r="B1093" s="46"/>
    </row>
    <row r="1094" ht="12.75">
      <c r="B1094" s="46"/>
    </row>
    <row r="1095" ht="12.75">
      <c r="B1095" s="46"/>
    </row>
    <row r="1096" ht="12.75">
      <c r="B1096" s="46"/>
    </row>
    <row r="1097" ht="12.75">
      <c r="B1097" s="46"/>
    </row>
    <row r="1098" ht="12.75">
      <c r="B1098" s="46"/>
    </row>
    <row r="1099" ht="12.75">
      <c r="B1099" s="46"/>
    </row>
    <row r="1100" ht="12.75">
      <c r="B1100" s="46"/>
    </row>
    <row r="1101" ht="12.75">
      <c r="B1101" s="46"/>
    </row>
    <row r="1102" ht="12.75">
      <c r="B1102" s="46"/>
    </row>
    <row r="1103" ht="12.75">
      <c r="B1103" s="46"/>
    </row>
    <row r="1104" ht="12.75">
      <c r="B1104" s="46"/>
    </row>
    <row r="1105" ht="12.75">
      <c r="B1105" s="46"/>
    </row>
    <row r="1106" ht="12.75">
      <c r="B1106" s="46"/>
    </row>
    <row r="1107" ht="12.75">
      <c r="B1107" s="46"/>
    </row>
    <row r="1108" ht="12.75">
      <c r="B1108" s="46"/>
    </row>
    <row r="1109" ht="12.75">
      <c r="B1109" s="46"/>
    </row>
    <row r="1110" ht="12.75">
      <c r="B1110" s="46"/>
    </row>
    <row r="1111" ht="12.75">
      <c r="B1111" s="46"/>
    </row>
    <row r="1112" ht="12.75">
      <c r="B1112" s="46"/>
    </row>
    <row r="1113" ht="12.75">
      <c r="B1113" s="46"/>
    </row>
    <row r="1114" ht="12.75">
      <c r="B1114" s="46"/>
    </row>
    <row r="1115" ht="12.75">
      <c r="B1115" s="46"/>
    </row>
    <row r="1116" ht="12.75">
      <c r="B1116" s="46"/>
    </row>
    <row r="1117" ht="12.75">
      <c r="B1117" s="46"/>
    </row>
    <row r="1118" ht="12.75">
      <c r="B1118" s="46"/>
    </row>
    <row r="1119" ht="12.75">
      <c r="B1119" s="46"/>
    </row>
    <row r="1120" ht="12.75">
      <c r="B1120" s="46"/>
    </row>
    <row r="1121" ht="12.75">
      <c r="B1121" s="46"/>
    </row>
    <row r="1122" ht="12.75">
      <c r="B1122" s="46"/>
    </row>
    <row r="1123" ht="12.75">
      <c r="B1123" s="46"/>
    </row>
    <row r="1124" ht="12.75">
      <c r="B1124" s="46"/>
    </row>
    <row r="1125" ht="12.75">
      <c r="B1125" s="46"/>
    </row>
    <row r="1126" ht="12.75">
      <c r="B1126" s="46"/>
    </row>
    <row r="1127" ht="12.75">
      <c r="B1127" s="46"/>
    </row>
    <row r="1128" ht="12.75">
      <c r="B1128" s="46"/>
    </row>
    <row r="1129" ht="12.75">
      <c r="B1129" s="46"/>
    </row>
    <row r="1130" ht="12.75">
      <c r="B1130" s="46"/>
    </row>
    <row r="1131" ht="12.75">
      <c r="B1131" s="46"/>
    </row>
    <row r="1132" ht="12.75">
      <c r="B1132" s="46"/>
    </row>
    <row r="1133" ht="12.75">
      <c r="B1133" s="46"/>
    </row>
    <row r="1134" ht="12.75">
      <c r="B1134" s="46"/>
    </row>
    <row r="1135" ht="12.75">
      <c r="B1135" s="46"/>
    </row>
    <row r="1136" ht="12.75">
      <c r="B1136" s="46"/>
    </row>
    <row r="1137" ht="12.75">
      <c r="B1137" s="46"/>
    </row>
    <row r="1138" ht="12.75">
      <c r="B1138" s="46"/>
    </row>
    <row r="1139" ht="12.75">
      <c r="B1139" s="46"/>
    </row>
    <row r="1140" ht="12.75">
      <c r="B1140" s="46"/>
    </row>
    <row r="1141" ht="12.75">
      <c r="B1141" s="46"/>
    </row>
    <row r="1142" ht="12.75">
      <c r="B1142" s="46"/>
    </row>
    <row r="1143" ht="12.75">
      <c r="B1143" s="46"/>
    </row>
    <row r="1144" ht="12.75">
      <c r="B1144" s="46"/>
    </row>
    <row r="1145" ht="12.75">
      <c r="B1145" s="46"/>
    </row>
    <row r="1146" ht="12.75">
      <c r="B1146" s="46"/>
    </row>
    <row r="1147" ht="12.75">
      <c r="B1147" s="46"/>
    </row>
    <row r="1148" ht="12.75">
      <c r="B1148" s="46"/>
    </row>
    <row r="1149" ht="12.75">
      <c r="B1149" s="46"/>
    </row>
    <row r="1150" ht="12.75">
      <c r="B1150" s="46"/>
    </row>
    <row r="1151" ht="12.75">
      <c r="B1151" s="46"/>
    </row>
    <row r="1152" ht="12.75">
      <c r="B1152" s="46"/>
    </row>
    <row r="1153" ht="12.75">
      <c r="B1153" s="46"/>
    </row>
    <row r="1154" ht="12.75">
      <c r="B1154" s="46"/>
    </row>
    <row r="1155" ht="12.75">
      <c r="B1155" s="46"/>
    </row>
    <row r="1156" ht="12.75">
      <c r="B1156" s="46"/>
    </row>
    <row r="1157" ht="12.75">
      <c r="B1157" s="46"/>
    </row>
    <row r="1158" ht="12.75">
      <c r="B1158" s="46"/>
    </row>
    <row r="1159" ht="12.75">
      <c r="B1159" s="46"/>
    </row>
    <row r="1160" ht="12.75">
      <c r="B1160" s="46"/>
    </row>
    <row r="1161" ht="12.75">
      <c r="B1161" s="46"/>
    </row>
    <row r="1162" ht="12.75">
      <c r="B1162" s="46"/>
    </row>
    <row r="1163" ht="12.75">
      <c r="B1163" s="46"/>
    </row>
    <row r="1164" ht="12.75">
      <c r="B1164" s="46"/>
    </row>
    <row r="1165" ht="12.75">
      <c r="B1165" s="46"/>
    </row>
    <row r="1166" ht="12.75">
      <c r="B1166" s="46"/>
    </row>
    <row r="1167" ht="12.75">
      <c r="B1167" s="46"/>
    </row>
    <row r="1168" ht="12.75">
      <c r="B1168" s="46"/>
    </row>
    <row r="1169" ht="12.75">
      <c r="B1169" s="46"/>
    </row>
    <row r="1170" ht="12.75">
      <c r="B1170" s="46"/>
    </row>
    <row r="1171" ht="12.75">
      <c r="B1171" s="46"/>
    </row>
    <row r="1172" ht="12.75">
      <c r="B1172" s="46"/>
    </row>
    <row r="1173" ht="12.75">
      <c r="B1173" s="46"/>
    </row>
    <row r="1174" ht="12.75">
      <c r="B1174" s="46"/>
    </row>
    <row r="1175" ht="12.75">
      <c r="B1175" s="46"/>
    </row>
    <row r="1176" ht="12.75">
      <c r="B1176" s="46"/>
    </row>
    <row r="1177" ht="12.75">
      <c r="B1177" s="46"/>
    </row>
    <row r="1178" ht="12.75">
      <c r="B1178" s="46"/>
    </row>
    <row r="1179" ht="12.75">
      <c r="B1179" s="46"/>
    </row>
    <row r="1180" ht="12.75">
      <c r="B1180" s="46"/>
    </row>
    <row r="1181" ht="12.75">
      <c r="B1181" s="46"/>
    </row>
    <row r="1182" ht="12.75">
      <c r="B1182" s="46"/>
    </row>
    <row r="1183" ht="12.75">
      <c r="B1183" s="46"/>
    </row>
    <row r="1184" ht="12.75">
      <c r="B1184" s="46"/>
    </row>
    <row r="1185" ht="12.75">
      <c r="B1185" s="46"/>
    </row>
    <row r="1186" ht="12.75">
      <c r="B1186" s="46"/>
    </row>
    <row r="1187" ht="12.75">
      <c r="B1187" s="46"/>
    </row>
    <row r="1188" ht="12.75">
      <c r="B1188" s="46"/>
    </row>
    <row r="1189" ht="12.75">
      <c r="B1189" s="46"/>
    </row>
    <row r="1190" ht="12.75">
      <c r="B1190" s="46"/>
    </row>
    <row r="1191" ht="12.75">
      <c r="B1191" s="46"/>
    </row>
    <row r="1192" ht="12.75">
      <c r="B1192" s="46"/>
    </row>
    <row r="1193" ht="12.75">
      <c r="B1193" s="46"/>
    </row>
    <row r="1194" ht="12.75">
      <c r="B1194" s="46"/>
    </row>
    <row r="1195" ht="12.75">
      <c r="B1195" s="46"/>
    </row>
    <row r="1196" ht="12.75">
      <c r="B1196" s="46"/>
    </row>
    <row r="1197" ht="12.75">
      <c r="B1197" s="46"/>
    </row>
    <row r="1198" ht="12.75">
      <c r="B1198" s="46"/>
    </row>
    <row r="1199" ht="12.75">
      <c r="B1199" s="46"/>
    </row>
    <row r="1200" ht="12.75">
      <c r="B1200" s="46"/>
    </row>
    <row r="1201" ht="12.75">
      <c r="B1201" s="46"/>
    </row>
    <row r="1202" ht="12.75">
      <c r="B1202" s="46"/>
    </row>
    <row r="1203" ht="12.75">
      <c r="B1203" s="46"/>
    </row>
    <row r="1204" ht="12.75">
      <c r="B1204" s="46"/>
    </row>
    <row r="1205" ht="12.75">
      <c r="B1205" s="46"/>
    </row>
    <row r="1206" ht="12.75">
      <c r="B1206" s="46"/>
    </row>
    <row r="1207" ht="12.75">
      <c r="B1207" s="46"/>
    </row>
    <row r="1208" ht="12.75">
      <c r="B1208" s="46"/>
    </row>
    <row r="1209" ht="12.75">
      <c r="B1209" s="46"/>
    </row>
    <row r="1210" ht="12.75">
      <c r="B1210" s="46"/>
    </row>
    <row r="1211" ht="12.75">
      <c r="B1211" s="46"/>
    </row>
    <row r="1212" ht="12.75">
      <c r="B1212" s="46"/>
    </row>
    <row r="1213" ht="12.75">
      <c r="B1213" s="46"/>
    </row>
    <row r="1214" ht="12.75">
      <c r="B1214" s="46"/>
    </row>
    <row r="1215" ht="12.75">
      <c r="B1215" s="46"/>
    </row>
    <row r="1216" ht="12.75">
      <c r="B1216" s="46"/>
    </row>
    <row r="1217" ht="12.75">
      <c r="B1217" s="46"/>
    </row>
    <row r="1218" ht="12.75">
      <c r="B1218" s="46"/>
    </row>
    <row r="1219" ht="12.75">
      <c r="B1219" s="46"/>
    </row>
    <row r="1220" ht="12.75">
      <c r="B1220" s="46"/>
    </row>
    <row r="1221" ht="12.75">
      <c r="B1221" s="46"/>
    </row>
    <row r="1222" ht="12.75">
      <c r="B1222" s="46"/>
    </row>
    <row r="1223" ht="12.75">
      <c r="B1223" s="46"/>
    </row>
    <row r="1224" ht="12.75">
      <c r="B1224" s="46"/>
    </row>
    <row r="1225" ht="12.75">
      <c r="B1225" s="46"/>
    </row>
    <row r="1226" ht="12.75">
      <c r="B1226" s="46"/>
    </row>
    <row r="1227" ht="12.75">
      <c r="B1227" s="46"/>
    </row>
    <row r="1228" ht="12.75">
      <c r="B1228" s="46"/>
    </row>
    <row r="1229" ht="12.75">
      <c r="B1229" s="46"/>
    </row>
    <row r="1230" ht="12.75">
      <c r="B1230" s="46"/>
    </row>
    <row r="1231" ht="12.75">
      <c r="B1231" s="46"/>
    </row>
    <row r="1232" ht="12.75">
      <c r="B1232" s="46"/>
    </row>
    <row r="1233" ht="12.75">
      <c r="B1233" s="46"/>
    </row>
    <row r="1234" ht="12.75">
      <c r="B1234" s="46"/>
    </row>
    <row r="1235" ht="12.75">
      <c r="B1235" s="46"/>
    </row>
    <row r="1236" ht="12.75">
      <c r="B1236" s="46"/>
    </row>
    <row r="1237" ht="12.75">
      <c r="B1237" s="46"/>
    </row>
    <row r="1238" ht="12.75">
      <c r="B1238" s="46"/>
    </row>
    <row r="1239" ht="12.75">
      <c r="B1239" s="46"/>
    </row>
    <row r="1240" ht="12.75">
      <c r="B1240" s="46"/>
    </row>
    <row r="1241" ht="12.75">
      <c r="B1241" s="46"/>
    </row>
    <row r="1242" ht="12.75">
      <c r="B1242" s="46"/>
    </row>
    <row r="1243" ht="12.75">
      <c r="B1243" s="46"/>
    </row>
    <row r="1244" ht="12.75">
      <c r="B1244" s="46"/>
    </row>
    <row r="1245" ht="12.75">
      <c r="B1245" s="46"/>
    </row>
    <row r="1246" ht="12.75">
      <c r="B1246" s="46"/>
    </row>
    <row r="1247" ht="12.75">
      <c r="B1247" s="46"/>
    </row>
    <row r="1248" ht="12.75">
      <c r="B1248" s="46"/>
    </row>
    <row r="1249" ht="12.75">
      <c r="B1249" s="46"/>
    </row>
    <row r="1250" ht="12.75">
      <c r="B1250" s="46"/>
    </row>
    <row r="1251" ht="12.75">
      <c r="B1251" s="46"/>
    </row>
    <row r="1252" ht="12.75">
      <c r="B1252" s="46"/>
    </row>
    <row r="1253" ht="12.75">
      <c r="B1253" s="46"/>
    </row>
    <row r="1254" ht="12.75">
      <c r="B1254" s="46"/>
    </row>
    <row r="1255" ht="12.75">
      <c r="B1255" s="46"/>
    </row>
    <row r="1256" ht="12.75">
      <c r="B1256" s="46"/>
    </row>
    <row r="1257" ht="12.75">
      <c r="B1257" s="46"/>
    </row>
    <row r="1258" ht="12.75">
      <c r="B1258" s="46"/>
    </row>
    <row r="1259" ht="12.75">
      <c r="B1259" s="46"/>
    </row>
    <row r="1260" ht="12.75">
      <c r="B1260" s="46"/>
    </row>
    <row r="1261" ht="12.75">
      <c r="B1261" s="46"/>
    </row>
    <row r="1262" ht="12.75">
      <c r="B1262" s="46"/>
    </row>
    <row r="1263" ht="12.75">
      <c r="B1263" s="46"/>
    </row>
    <row r="1264" ht="12.75">
      <c r="B1264" s="46"/>
    </row>
    <row r="1265" ht="12.75">
      <c r="B1265" s="46"/>
    </row>
    <row r="1266" ht="12.75">
      <c r="B1266" s="46"/>
    </row>
    <row r="1267" ht="12.75">
      <c r="B1267" s="46"/>
    </row>
    <row r="1268" ht="12.75">
      <c r="B1268" s="46"/>
    </row>
    <row r="1269" ht="12.75">
      <c r="B1269" s="46"/>
    </row>
    <row r="1270" ht="12.75">
      <c r="B1270" s="46"/>
    </row>
    <row r="1271" ht="12.75">
      <c r="B1271" s="46"/>
    </row>
    <row r="1272" ht="12.75">
      <c r="B1272" s="46"/>
    </row>
    <row r="1273" ht="12.75">
      <c r="B1273" s="46"/>
    </row>
    <row r="1274" ht="12.75">
      <c r="B1274" s="46"/>
    </row>
    <row r="1275" ht="12.75">
      <c r="B1275" s="46"/>
    </row>
    <row r="1276" ht="12.75">
      <c r="B1276" s="46"/>
    </row>
    <row r="1277" ht="12.75">
      <c r="B1277" s="46"/>
    </row>
    <row r="1278" ht="12.75">
      <c r="B1278" s="46"/>
    </row>
    <row r="1279" ht="12.75">
      <c r="B1279" s="46"/>
    </row>
    <row r="1280" ht="12.75">
      <c r="B1280" s="46"/>
    </row>
    <row r="1281" ht="12.75">
      <c r="B1281" s="46"/>
    </row>
    <row r="1282" ht="12.75">
      <c r="B1282" s="46"/>
    </row>
    <row r="1283" ht="12.75">
      <c r="B1283" s="46"/>
    </row>
    <row r="1284" ht="12.75">
      <c r="B1284" s="46"/>
    </row>
    <row r="1285" ht="12.75">
      <c r="B1285" s="46"/>
    </row>
    <row r="1286" ht="12.75">
      <c r="B1286" s="46"/>
    </row>
    <row r="1287" ht="12.75">
      <c r="B1287" s="46"/>
    </row>
    <row r="1288" ht="12.75">
      <c r="B1288" s="46"/>
    </row>
    <row r="1289" ht="12.75">
      <c r="B1289" s="46"/>
    </row>
    <row r="1290" ht="12.75">
      <c r="B1290" s="46"/>
    </row>
    <row r="1291" ht="12.75">
      <c r="B1291" s="46"/>
    </row>
    <row r="1292" ht="12.75">
      <c r="B1292" s="46"/>
    </row>
    <row r="1293" ht="12.75">
      <c r="B1293" s="46"/>
    </row>
    <row r="1294" ht="12.75">
      <c r="B1294" s="46"/>
    </row>
    <row r="1295" ht="12.75">
      <c r="B1295" s="46"/>
    </row>
    <row r="1296" ht="12.75">
      <c r="B1296" s="46"/>
    </row>
    <row r="1297" ht="12.75">
      <c r="B1297" s="46"/>
    </row>
    <row r="1298" ht="12.75">
      <c r="B1298" s="46"/>
    </row>
    <row r="1299" ht="12.75">
      <c r="B1299" s="46"/>
    </row>
    <row r="1300" ht="12.75">
      <c r="B1300" s="46"/>
    </row>
    <row r="1301" ht="12.75">
      <c r="B1301" s="46"/>
    </row>
    <row r="1302" ht="12.75">
      <c r="B1302" s="46"/>
    </row>
    <row r="1303" ht="12.75">
      <c r="B1303" s="46"/>
    </row>
    <row r="1304" ht="12.75">
      <c r="B1304" s="46"/>
    </row>
    <row r="1305" ht="12.75">
      <c r="B1305" s="46"/>
    </row>
    <row r="1306" ht="12.75">
      <c r="B1306" s="46"/>
    </row>
    <row r="1307" ht="12.75">
      <c r="B1307" s="46"/>
    </row>
    <row r="1308" ht="12.75">
      <c r="B1308" s="46"/>
    </row>
    <row r="1309" ht="12.75">
      <c r="B1309" s="46"/>
    </row>
    <row r="1310" ht="12.75">
      <c r="B1310" s="46"/>
    </row>
    <row r="1311" ht="12.75">
      <c r="B1311" s="46"/>
    </row>
    <row r="1312" ht="12.75">
      <c r="B1312" s="46"/>
    </row>
    <row r="1313" ht="12.75">
      <c r="B1313" s="46"/>
    </row>
    <row r="1314" ht="12.75">
      <c r="B1314" s="46"/>
    </row>
    <row r="1315" ht="12.75">
      <c r="B1315" s="46"/>
    </row>
    <row r="1316" ht="12.75">
      <c r="B1316" s="46"/>
    </row>
    <row r="1317" ht="12.75">
      <c r="B1317" s="46"/>
    </row>
    <row r="1318" ht="12.75">
      <c r="B1318" s="46"/>
    </row>
    <row r="1319" ht="12.75">
      <c r="B1319" s="46"/>
    </row>
    <row r="1320" ht="12.75">
      <c r="B1320" s="46"/>
    </row>
    <row r="1321" ht="12.75">
      <c r="B1321" s="46"/>
    </row>
    <row r="1322" ht="12.75">
      <c r="B1322" s="46"/>
    </row>
    <row r="1323" ht="12.75">
      <c r="B1323" s="46"/>
    </row>
    <row r="1324" ht="12.75">
      <c r="B1324" s="46"/>
    </row>
    <row r="1325" ht="12.75">
      <c r="B1325" s="46"/>
    </row>
    <row r="1326" ht="12.75">
      <c r="B1326" s="46"/>
    </row>
    <row r="1327" ht="12.75">
      <c r="B1327" s="46"/>
    </row>
    <row r="1328" ht="12.75">
      <c r="B1328" s="46"/>
    </row>
    <row r="1329" ht="12.75">
      <c r="B1329" s="46"/>
    </row>
    <row r="1330" ht="12.75">
      <c r="B1330" s="46"/>
    </row>
    <row r="1331" ht="12.75">
      <c r="B1331" s="46"/>
    </row>
    <row r="1332" ht="12.75">
      <c r="B1332" s="46"/>
    </row>
    <row r="1333" ht="12.75">
      <c r="B1333" s="46"/>
    </row>
    <row r="1334" ht="12.75">
      <c r="B1334" s="46"/>
    </row>
    <row r="1335" ht="12.75">
      <c r="B1335" s="46"/>
    </row>
    <row r="1336" ht="12.75">
      <c r="B1336" s="46"/>
    </row>
    <row r="1337" ht="12.75">
      <c r="B1337" s="46"/>
    </row>
    <row r="1338" ht="12.75">
      <c r="B1338" s="46"/>
    </row>
    <row r="1339" ht="12.75">
      <c r="B1339" s="46"/>
    </row>
    <row r="1340" ht="12.75">
      <c r="B1340" s="46"/>
    </row>
    <row r="1341" ht="12.75">
      <c r="B1341" s="46"/>
    </row>
    <row r="1342" ht="12.75">
      <c r="B1342" s="46"/>
    </row>
    <row r="1343" ht="12.75">
      <c r="B1343" s="46"/>
    </row>
    <row r="1344" ht="12.75">
      <c r="B1344" s="46"/>
    </row>
    <row r="1345" ht="12.75">
      <c r="B1345" s="46"/>
    </row>
    <row r="1346" ht="12.75">
      <c r="B1346" s="46"/>
    </row>
    <row r="1347" ht="12.75">
      <c r="B1347" s="46"/>
    </row>
    <row r="1348" ht="12.75">
      <c r="B1348" s="46"/>
    </row>
    <row r="1349" ht="12.75">
      <c r="B1349" s="46"/>
    </row>
    <row r="1350" ht="12.75">
      <c r="B1350" s="46"/>
    </row>
    <row r="1351" ht="12.75">
      <c r="B1351" s="46"/>
    </row>
    <row r="1352" ht="12.75">
      <c r="B1352" s="46"/>
    </row>
    <row r="1353" ht="12.75">
      <c r="B1353" s="46"/>
    </row>
    <row r="1354" ht="12.75">
      <c r="B1354" s="46"/>
    </row>
    <row r="1355" ht="12.75">
      <c r="B1355" s="46"/>
    </row>
    <row r="1356" ht="12.75">
      <c r="B1356" s="46"/>
    </row>
    <row r="1357" ht="12.75">
      <c r="B1357" s="46"/>
    </row>
    <row r="1358" ht="12.75">
      <c r="B1358" s="46"/>
    </row>
    <row r="1359" ht="12.75">
      <c r="B1359" s="46"/>
    </row>
    <row r="1360" ht="12.75">
      <c r="B1360" s="46"/>
    </row>
    <row r="1361" ht="12.75">
      <c r="B1361" s="46"/>
    </row>
    <row r="1362" ht="12.75">
      <c r="B1362" s="46"/>
    </row>
    <row r="1363" ht="12.75">
      <c r="B1363" s="46"/>
    </row>
    <row r="1364" ht="12.75">
      <c r="B1364" s="46"/>
    </row>
    <row r="1365" ht="12.75">
      <c r="B1365" s="46"/>
    </row>
    <row r="1366" ht="12.75">
      <c r="B1366" s="46"/>
    </row>
    <row r="1367" ht="12.75">
      <c r="B1367" s="46"/>
    </row>
    <row r="1368" ht="12.75">
      <c r="B1368" s="46"/>
    </row>
    <row r="1369" ht="12.75">
      <c r="B1369" s="46"/>
    </row>
    <row r="1370" ht="12.75">
      <c r="B1370" s="46"/>
    </row>
    <row r="1371" ht="12.75">
      <c r="B1371" s="46"/>
    </row>
    <row r="1372" ht="12.75">
      <c r="B1372" s="46"/>
    </row>
    <row r="1373" ht="12.75">
      <c r="B1373" s="46"/>
    </row>
    <row r="1374" ht="12.75">
      <c r="B1374" s="46"/>
    </row>
    <row r="1375" ht="12.75">
      <c r="B1375" s="46"/>
    </row>
    <row r="1376" ht="12.75">
      <c r="B1376" s="46"/>
    </row>
    <row r="1377" ht="12.75">
      <c r="B1377" s="46"/>
    </row>
    <row r="1378" ht="12.75">
      <c r="B1378" s="46"/>
    </row>
    <row r="1379" ht="12.75">
      <c r="B1379" s="46"/>
    </row>
    <row r="1380" ht="12.75">
      <c r="B1380" s="46"/>
    </row>
    <row r="1381" ht="12.75">
      <c r="B1381" s="46"/>
    </row>
    <row r="1382" ht="12.75">
      <c r="B1382" s="46"/>
    </row>
    <row r="1383" ht="12.75">
      <c r="B1383" s="46"/>
    </row>
    <row r="1384" ht="12.75">
      <c r="B1384" s="46"/>
    </row>
    <row r="1385" ht="12.75">
      <c r="B1385" s="46"/>
    </row>
    <row r="1386" ht="12.75">
      <c r="B1386" s="46"/>
    </row>
    <row r="1387" ht="12.75">
      <c r="B1387" s="46"/>
    </row>
    <row r="1388" ht="12.75">
      <c r="B1388" s="46"/>
    </row>
    <row r="1389" ht="12.75">
      <c r="B1389" s="46"/>
    </row>
    <row r="1390" ht="12.75">
      <c r="B1390" s="46"/>
    </row>
    <row r="1391" ht="12.75">
      <c r="B1391" s="46"/>
    </row>
    <row r="1392" ht="12.75">
      <c r="B1392" s="46"/>
    </row>
    <row r="1393" ht="12.75">
      <c r="B1393" s="46"/>
    </row>
    <row r="1394" ht="12.75">
      <c r="B1394" s="46"/>
    </row>
    <row r="1395" ht="12.75">
      <c r="B1395" s="46"/>
    </row>
    <row r="1396" ht="12.75">
      <c r="B1396" s="46"/>
    </row>
    <row r="1397" ht="12.75">
      <c r="B1397" s="46"/>
    </row>
    <row r="1398" ht="12.75">
      <c r="B1398" s="46"/>
    </row>
    <row r="1399" ht="12.75">
      <c r="B1399" s="46"/>
    </row>
    <row r="1400" ht="12.75">
      <c r="B1400" s="46"/>
    </row>
    <row r="1401" ht="12.75">
      <c r="B1401" s="46"/>
    </row>
    <row r="1402" ht="12.75">
      <c r="B1402" s="46"/>
    </row>
    <row r="1403" ht="12.75">
      <c r="B1403" s="46"/>
    </row>
    <row r="1404" ht="12.75">
      <c r="B1404" s="46"/>
    </row>
    <row r="1405" ht="12.75">
      <c r="B1405" s="46"/>
    </row>
    <row r="1406" ht="12.75">
      <c r="B1406" s="46"/>
    </row>
    <row r="1407" ht="12.75">
      <c r="B1407" s="46"/>
    </row>
    <row r="1408" ht="12.75">
      <c r="B1408" s="46"/>
    </row>
    <row r="1409" ht="12.75">
      <c r="B1409" s="46"/>
    </row>
    <row r="1410" ht="12.75">
      <c r="B1410" s="46"/>
    </row>
    <row r="1411" ht="12.75">
      <c r="B1411" s="46"/>
    </row>
    <row r="1412" ht="12.75">
      <c r="B1412" s="46"/>
    </row>
    <row r="1413" ht="12.75">
      <c r="B1413" s="46"/>
    </row>
    <row r="1414" ht="12.75">
      <c r="B1414" s="46"/>
    </row>
    <row r="1415" ht="12.75">
      <c r="B1415" s="46"/>
    </row>
    <row r="1416" ht="12.75">
      <c r="B1416" s="46"/>
    </row>
    <row r="1417" ht="12.75">
      <c r="B1417" s="46"/>
    </row>
    <row r="1418" ht="12.75">
      <c r="B1418" s="46"/>
    </row>
    <row r="1419" ht="12.75">
      <c r="B1419" s="46"/>
    </row>
    <row r="1420" ht="12.75">
      <c r="B1420" s="46"/>
    </row>
    <row r="1421" ht="12.75">
      <c r="B1421" s="46"/>
    </row>
    <row r="1422" ht="12.75">
      <c r="B1422" s="46"/>
    </row>
    <row r="1423" ht="12.75">
      <c r="B1423" s="46"/>
    </row>
    <row r="1424" ht="12.75">
      <c r="B1424" s="46"/>
    </row>
    <row r="1425" ht="12.75">
      <c r="B1425" s="46"/>
    </row>
    <row r="1426" ht="12.75">
      <c r="B1426" s="46"/>
    </row>
    <row r="1427" ht="12.75">
      <c r="B1427" s="46"/>
    </row>
    <row r="1428" ht="12.75">
      <c r="B1428" s="46"/>
    </row>
    <row r="1429" ht="12.75">
      <c r="B1429" s="46"/>
    </row>
    <row r="1430" ht="12.75">
      <c r="B1430" s="46"/>
    </row>
    <row r="1431" ht="12.75">
      <c r="B1431" s="46"/>
    </row>
    <row r="1432" ht="12.75">
      <c r="B1432" s="46"/>
    </row>
    <row r="1433" ht="12.75">
      <c r="B1433" s="46"/>
    </row>
    <row r="1434" ht="12.75">
      <c r="B1434" s="46"/>
    </row>
    <row r="1435" ht="12.75">
      <c r="B1435" s="46"/>
    </row>
    <row r="1436" ht="12.75">
      <c r="B1436" s="46"/>
    </row>
    <row r="1437" ht="12.75">
      <c r="B1437" s="46"/>
    </row>
    <row r="1438" ht="12.75">
      <c r="B1438" s="46"/>
    </row>
    <row r="1439" ht="12.75">
      <c r="B1439" s="46"/>
    </row>
    <row r="1440" ht="12.75">
      <c r="B1440" s="46"/>
    </row>
    <row r="1441" ht="12.75">
      <c r="B1441" s="46"/>
    </row>
    <row r="1442" ht="12.75">
      <c r="B1442" s="46"/>
    </row>
    <row r="1443" ht="12.75">
      <c r="B1443" s="46"/>
    </row>
    <row r="1444" ht="12.75">
      <c r="B1444" s="46"/>
    </row>
    <row r="1445" ht="12.75">
      <c r="B1445" s="46"/>
    </row>
    <row r="1446" ht="12.75">
      <c r="B1446" s="46"/>
    </row>
    <row r="1447" ht="12.75">
      <c r="B1447" s="46"/>
    </row>
    <row r="1448" ht="12.75">
      <c r="B1448" s="46"/>
    </row>
    <row r="1449" ht="12.75">
      <c r="B1449" s="46"/>
    </row>
    <row r="1450" ht="12.75">
      <c r="B1450" s="46"/>
    </row>
    <row r="1451" ht="12.75">
      <c r="B1451" s="46"/>
    </row>
    <row r="1452" ht="12.75">
      <c r="B1452" s="46"/>
    </row>
    <row r="1453" ht="12.75">
      <c r="B1453" s="46"/>
    </row>
    <row r="1454" ht="12.75">
      <c r="B1454" s="46"/>
    </row>
    <row r="1455" ht="12.75">
      <c r="B1455" s="46"/>
    </row>
    <row r="1456" ht="12.75">
      <c r="B1456" s="46"/>
    </row>
    <row r="1457" ht="12.75">
      <c r="B1457" s="46"/>
    </row>
    <row r="1458" ht="12.75">
      <c r="B1458" s="46"/>
    </row>
    <row r="1459" ht="12.75">
      <c r="B1459" s="46"/>
    </row>
    <row r="1460" ht="12.75">
      <c r="B1460" s="46"/>
    </row>
    <row r="1461" ht="12.75">
      <c r="B1461" s="46"/>
    </row>
    <row r="1462" ht="12.75">
      <c r="B1462" s="46"/>
    </row>
    <row r="1463" ht="12.75">
      <c r="B1463" s="46"/>
    </row>
    <row r="1464" ht="12.75">
      <c r="B1464" s="46"/>
    </row>
    <row r="1465" ht="12.75">
      <c r="B1465" s="46"/>
    </row>
    <row r="1466" ht="12.75">
      <c r="B1466" s="46"/>
    </row>
    <row r="1467" ht="12.75">
      <c r="B1467" s="46"/>
    </row>
    <row r="1468" ht="12.75">
      <c r="B1468" s="46"/>
    </row>
    <row r="1469" ht="12.75">
      <c r="B1469" s="46"/>
    </row>
    <row r="1470" ht="12.75">
      <c r="B1470" s="46"/>
    </row>
    <row r="1471" ht="12.75">
      <c r="B1471" s="46"/>
    </row>
    <row r="1472" ht="12.75">
      <c r="B1472" s="46"/>
    </row>
    <row r="1473" ht="12.75">
      <c r="B1473" s="46"/>
    </row>
    <row r="1474" ht="12.75">
      <c r="B1474" s="46"/>
    </row>
    <row r="1475" ht="12.75">
      <c r="B1475" s="46"/>
    </row>
    <row r="1476" ht="12.75">
      <c r="B1476" s="46"/>
    </row>
    <row r="1477" ht="12.75">
      <c r="B1477" s="46"/>
    </row>
    <row r="1478" ht="12.75">
      <c r="B1478" s="46"/>
    </row>
    <row r="1479" ht="12.75">
      <c r="B1479" s="46"/>
    </row>
    <row r="1480" ht="12.75">
      <c r="B1480" s="46"/>
    </row>
    <row r="1481" ht="12.75">
      <c r="B1481" s="46"/>
    </row>
    <row r="1482" ht="12.75">
      <c r="B1482" s="46"/>
    </row>
    <row r="1483" ht="12.75">
      <c r="B1483" s="46"/>
    </row>
    <row r="1484" ht="12.75">
      <c r="B1484" s="46"/>
    </row>
    <row r="1485" ht="12.75">
      <c r="B1485" s="46"/>
    </row>
    <row r="1486" ht="12.75">
      <c r="B1486" s="46"/>
    </row>
    <row r="1487" ht="12.75">
      <c r="B1487" s="46"/>
    </row>
    <row r="1488" ht="12.75">
      <c r="B1488" s="46"/>
    </row>
    <row r="1489" ht="12.75">
      <c r="B1489" s="46"/>
    </row>
    <row r="1490" ht="12.75">
      <c r="B1490" s="46"/>
    </row>
    <row r="1491" ht="12.75">
      <c r="B1491" s="46"/>
    </row>
    <row r="1492" ht="12.75">
      <c r="B1492" s="46"/>
    </row>
    <row r="1493" ht="12.75">
      <c r="B1493" s="46"/>
    </row>
    <row r="1494" ht="12.75">
      <c r="B1494" s="46"/>
    </row>
    <row r="1495" ht="12.75">
      <c r="B1495" s="46"/>
    </row>
    <row r="1496" ht="12.75">
      <c r="B1496" s="46"/>
    </row>
    <row r="1497" ht="12.75">
      <c r="B1497" s="46"/>
    </row>
    <row r="1498" ht="12.75">
      <c r="B1498" s="46"/>
    </row>
    <row r="1499" ht="12.75">
      <c r="B1499" s="46"/>
    </row>
    <row r="1500" ht="12.75">
      <c r="B1500" s="46"/>
    </row>
    <row r="1501" ht="12.75">
      <c r="B1501" s="46"/>
    </row>
    <row r="1502" ht="12.75">
      <c r="B1502" s="46"/>
    </row>
    <row r="1503" ht="12.75">
      <c r="B1503" s="46"/>
    </row>
    <row r="1504" ht="12.75">
      <c r="B1504" s="46"/>
    </row>
    <row r="1505" ht="12.75">
      <c r="B1505" s="46"/>
    </row>
    <row r="1506" ht="12.75">
      <c r="B1506" s="46"/>
    </row>
    <row r="1507" ht="12.75">
      <c r="B1507" s="46"/>
    </row>
    <row r="1508" ht="12.75">
      <c r="B1508" s="46"/>
    </row>
    <row r="1509" ht="12.75">
      <c r="B1509" s="46"/>
    </row>
    <row r="1510" ht="12.75">
      <c r="B1510" s="46"/>
    </row>
    <row r="1511" ht="12.75">
      <c r="B1511" s="46"/>
    </row>
    <row r="1512" ht="12.75">
      <c r="B1512" s="46"/>
    </row>
    <row r="1513" ht="12.75">
      <c r="B1513" s="46"/>
    </row>
    <row r="1514" ht="12.75">
      <c r="B1514" s="46"/>
    </row>
    <row r="1515" ht="12.75">
      <c r="B1515" s="46"/>
    </row>
    <row r="1516" ht="12.75">
      <c r="B1516" s="46"/>
    </row>
    <row r="1517" ht="12.75">
      <c r="B1517" s="46"/>
    </row>
    <row r="1518" ht="12.75">
      <c r="B1518" s="46"/>
    </row>
    <row r="1519" ht="12.75">
      <c r="B1519" s="46"/>
    </row>
    <row r="1520" ht="12.75">
      <c r="B1520" s="46"/>
    </row>
    <row r="1521" ht="12.75">
      <c r="B1521" s="46"/>
    </row>
    <row r="1522" ht="12.75">
      <c r="B1522" s="46"/>
    </row>
    <row r="1523" ht="12.75">
      <c r="B1523" s="46"/>
    </row>
    <row r="1524" ht="12.75">
      <c r="B1524" s="46"/>
    </row>
    <row r="1525" ht="12.75">
      <c r="B1525" s="46"/>
    </row>
    <row r="1526" ht="12.75">
      <c r="B1526" s="46"/>
    </row>
    <row r="1527" ht="12.75">
      <c r="B1527" s="46"/>
    </row>
    <row r="1528" ht="12.75">
      <c r="B1528" s="46"/>
    </row>
    <row r="1529" ht="12.75">
      <c r="B1529" s="46"/>
    </row>
    <row r="1530" ht="12.75">
      <c r="B1530" s="46"/>
    </row>
    <row r="1531" ht="12.75">
      <c r="B1531" s="46"/>
    </row>
    <row r="1532" ht="12.75">
      <c r="B1532" s="46"/>
    </row>
    <row r="1533" ht="12.75">
      <c r="B1533" s="46"/>
    </row>
    <row r="1534" ht="12.75">
      <c r="B1534" s="46"/>
    </row>
    <row r="1535" ht="12.75">
      <c r="B1535" s="46"/>
    </row>
    <row r="1536" ht="12.75">
      <c r="B1536" s="46"/>
    </row>
    <row r="1537" ht="12.75">
      <c r="B1537" s="46"/>
    </row>
    <row r="1538" ht="12.75">
      <c r="B1538" s="46"/>
    </row>
    <row r="1539" ht="12.75">
      <c r="B1539" s="46"/>
    </row>
    <row r="1540" ht="12.75">
      <c r="B1540" s="46"/>
    </row>
    <row r="1541" ht="12.75">
      <c r="B1541" s="46"/>
    </row>
    <row r="1542" ht="12.75">
      <c r="B1542" s="46"/>
    </row>
    <row r="1543" ht="12.75">
      <c r="B1543" s="46"/>
    </row>
    <row r="1544" ht="12.75">
      <c r="B1544" s="46"/>
    </row>
    <row r="1545" ht="12.75">
      <c r="B1545" s="46"/>
    </row>
    <row r="1546" ht="12.75">
      <c r="B1546" s="46"/>
    </row>
    <row r="1547" ht="12.75">
      <c r="B1547" s="46"/>
    </row>
    <row r="1548" ht="12.75">
      <c r="B1548" s="46"/>
    </row>
    <row r="1549" ht="12.75">
      <c r="B1549" s="46"/>
    </row>
    <row r="1550" ht="12.75">
      <c r="B1550" s="46"/>
    </row>
    <row r="1551" ht="12.75">
      <c r="B1551" s="46"/>
    </row>
    <row r="1552" ht="12.75">
      <c r="B1552" s="46"/>
    </row>
    <row r="1553" ht="12.75">
      <c r="B1553" s="46"/>
    </row>
    <row r="1554" ht="12.75">
      <c r="B1554" s="46"/>
    </row>
    <row r="1555" ht="12.75">
      <c r="B1555" s="46"/>
    </row>
    <row r="1556" ht="12.75">
      <c r="B1556" s="46"/>
    </row>
    <row r="1557" ht="12.75">
      <c r="B1557" s="46"/>
    </row>
    <row r="1558" ht="12.75">
      <c r="B1558" s="46"/>
    </row>
    <row r="1559" ht="12.75">
      <c r="B1559" s="46"/>
    </row>
    <row r="1560" ht="12.75">
      <c r="B1560" s="46"/>
    </row>
    <row r="1561" ht="12.75">
      <c r="B1561" s="46"/>
    </row>
    <row r="1562" ht="12.75">
      <c r="B1562" s="46"/>
    </row>
    <row r="1563" ht="12.75">
      <c r="B1563" s="46"/>
    </row>
    <row r="1564" ht="12.75">
      <c r="B1564" s="46"/>
    </row>
    <row r="1565" ht="12.75">
      <c r="B1565" s="46"/>
    </row>
    <row r="1566" ht="12.75">
      <c r="B1566" s="46"/>
    </row>
    <row r="1567" ht="12.75">
      <c r="B1567" s="46"/>
    </row>
    <row r="1568" ht="12.75">
      <c r="B1568" s="46"/>
    </row>
    <row r="1569" ht="12.75">
      <c r="B1569" s="46"/>
    </row>
    <row r="1570" ht="12.75">
      <c r="B1570" s="46"/>
    </row>
    <row r="1571" ht="12.75">
      <c r="B1571" s="46"/>
    </row>
    <row r="1572" ht="12.75">
      <c r="B1572" s="46"/>
    </row>
    <row r="1573" ht="12.75">
      <c r="B1573" s="46"/>
    </row>
    <row r="1574" ht="12.75">
      <c r="B1574" s="46"/>
    </row>
    <row r="1575" ht="12.75">
      <c r="B1575" s="46"/>
    </row>
    <row r="1576" ht="12.75">
      <c r="B1576" s="46"/>
    </row>
    <row r="1577" ht="12.75">
      <c r="B1577" s="46"/>
    </row>
    <row r="1578" ht="12.75">
      <c r="B1578" s="46"/>
    </row>
    <row r="1579" ht="12.75">
      <c r="B1579" s="46"/>
    </row>
    <row r="1580" ht="12.75">
      <c r="B1580" s="46"/>
    </row>
    <row r="1581" ht="12.75">
      <c r="B1581" s="46"/>
    </row>
    <row r="1582" ht="12.75">
      <c r="B1582" s="46"/>
    </row>
    <row r="1583" ht="12.75">
      <c r="B1583" s="46"/>
    </row>
    <row r="1584" ht="12.75">
      <c r="B1584" s="46"/>
    </row>
    <row r="1585" ht="12.75">
      <c r="B1585" s="46"/>
    </row>
    <row r="1586" ht="12.75">
      <c r="B1586" s="46"/>
    </row>
    <row r="1587" ht="12.75">
      <c r="B1587" s="46"/>
    </row>
    <row r="1588" ht="12.75">
      <c r="B1588" s="46"/>
    </row>
    <row r="1589" ht="12.75">
      <c r="B1589" s="46"/>
    </row>
    <row r="1590" ht="12.75">
      <c r="B1590" s="46"/>
    </row>
    <row r="1591" ht="12.75">
      <c r="B1591" s="46"/>
    </row>
    <row r="1592" ht="12.75">
      <c r="B1592" s="46"/>
    </row>
    <row r="1593" ht="12.75">
      <c r="B1593" s="46"/>
    </row>
    <row r="1594" ht="12.75">
      <c r="B1594" s="46"/>
    </row>
    <row r="1595" ht="12.75">
      <c r="B1595" s="46"/>
    </row>
    <row r="1596" ht="12.75">
      <c r="B1596" s="46"/>
    </row>
    <row r="1597" ht="12.75">
      <c r="B1597" s="46"/>
    </row>
    <row r="1598" ht="12.75">
      <c r="B1598" s="46"/>
    </row>
    <row r="1599" ht="12.75">
      <c r="B1599" s="46"/>
    </row>
    <row r="1600" ht="12.75">
      <c r="B1600" s="46"/>
    </row>
    <row r="1601" ht="12.75">
      <c r="B1601" s="46"/>
    </row>
    <row r="1602" ht="12.75">
      <c r="B1602" s="46"/>
    </row>
    <row r="1603" ht="12.75">
      <c r="B1603" s="46"/>
    </row>
    <row r="1604" ht="12.75">
      <c r="B1604" s="46"/>
    </row>
    <row r="1605" ht="12.75">
      <c r="B1605" s="46"/>
    </row>
    <row r="1606" ht="12.75">
      <c r="B1606" s="46"/>
    </row>
    <row r="1607" ht="12.75">
      <c r="B1607" s="46"/>
    </row>
    <row r="1608" ht="12.75">
      <c r="B1608" s="46"/>
    </row>
    <row r="1609" ht="12.75">
      <c r="B1609" s="46"/>
    </row>
    <row r="1610" ht="12.75">
      <c r="B1610" s="46"/>
    </row>
    <row r="1611" ht="12.75">
      <c r="B1611" s="46"/>
    </row>
    <row r="1612" ht="12.75">
      <c r="B1612" s="46"/>
    </row>
    <row r="1613" ht="12.75">
      <c r="B1613" s="46"/>
    </row>
    <row r="1614" ht="12.75">
      <c r="B1614" s="46"/>
    </row>
    <row r="1615" ht="12.75">
      <c r="B1615" s="46"/>
    </row>
    <row r="1616" ht="12.75">
      <c r="B1616" s="46"/>
    </row>
    <row r="1617" ht="12.75">
      <c r="B1617" s="46"/>
    </row>
    <row r="1618" ht="12.75">
      <c r="B1618" s="46"/>
    </row>
    <row r="1619" ht="12.75">
      <c r="B1619" s="46"/>
    </row>
    <row r="1620" ht="12.75">
      <c r="B1620" s="46"/>
    </row>
    <row r="1621" ht="12.75">
      <c r="B1621" s="46"/>
    </row>
    <row r="1622" ht="12.75">
      <c r="B1622" s="46"/>
    </row>
    <row r="1623" ht="12.75">
      <c r="B1623" s="46"/>
    </row>
    <row r="1624" ht="12.75">
      <c r="B1624" s="46"/>
    </row>
    <row r="1625" ht="12.75">
      <c r="B1625" s="46"/>
    </row>
    <row r="1626" ht="12.75">
      <c r="B1626" s="46"/>
    </row>
    <row r="1627" ht="12.75">
      <c r="B1627" s="46"/>
    </row>
    <row r="1628" ht="12.75">
      <c r="B1628" s="46"/>
    </row>
    <row r="1629" ht="12.75">
      <c r="B1629" s="46"/>
    </row>
    <row r="1630" ht="12.75">
      <c r="B1630" s="46"/>
    </row>
    <row r="1631" ht="12.75">
      <c r="B1631" s="46"/>
    </row>
    <row r="1632" ht="12.75">
      <c r="B1632" s="46"/>
    </row>
    <row r="1633" ht="12.75">
      <c r="B1633" s="46"/>
    </row>
    <row r="1634" ht="12.75">
      <c r="B1634" s="46"/>
    </row>
    <row r="1635" ht="12.75">
      <c r="B1635" s="46"/>
    </row>
    <row r="1636" ht="12.75">
      <c r="B1636" s="46"/>
    </row>
    <row r="1637" ht="12.75">
      <c r="B1637" s="46"/>
    </row>
    <row r="1638" ht="12.75">
      <c r="B1638" s="46"/>
    </row>
    <row r="1639" ht="12.75">
      <c r="B1639" s="46"/>
    </row>
    <row r="1640" ht="12.75">
      <c r="B1640" s="46"/>
    </row>
    <row r="1641" ht="12.75">
      <c r="B1641" s="46"/>
    </row>
    <row r="1642" ht="12.75">
      <c r="B1642" s="46"/>
    </row>
    <row r="1643" ht="12.75">
      <c r="B1643" s="46"/>
    </row>
    <row r="1644" ht="12.75">
      <c r="B1644" s="46"/>
    </row>
    <row r="1645" ht="12.75">
      <c r="B1645" s="46"/>
    </row>
    <row r="1646" ht="12.75">
      <c r="B1646" s="46"/>
    </row>
    <row r="1647" ht="12.75">
      <c r="B1647" s="46"/>
    </row>
    <row r="1648" ht="12.75">
      <c r="B1648" s="46"/>
    </row>
    <row r="1649" ht="12.75">
      <c r="B1649" s="46"/>
    </row>
    <row r="1650" ht="12.75">
      <c r="B1650" s="46"/>
    </row>
    <row r="1651" ht="12.75">
      <c r="B1651" s="46"/>
    </row>
    <row r="1652" ht="12.75">
      <c r="B1652" s="46"/>
    </row>
    <row r="1653" ht="12.75">
      <c r="B1653" s="46"/>
    </row>
    <row r="1654" ht="12.75">
      <c r="B1654" s="46"/>
    </row>
    <row r="1655" ht="12.75">
      <c r="B1655" s="46"/>
    </row>
    <row r="1656" ht="12.75">
      <c r="B1656" s="46"/>
    </row>
    <row r="1657" ht="12.75">
      <c r="B1657" s="46"/>
    </row>
    <row r="1658" ht="12.75">
      <c r="B1658" s="46"/>
    </row>
    <row r="1659" ht="12.75">
      <c r="B1659" s="46"/>
    </row>
    <row r="1660" ht="12.75">
      <c r="B1660" s="46"/>
    </row>
    <row r="1661" ht="12.75">
      <c r="B1661" s="46"/>
    </row>
    <row r="1662" ht="12.75">
      <c r="B1662" s="46"/>
    </row>
    <row r="1663" ht="12.75">
      <c r="B1663" s="46"/>
    </row>
    <row r="1664" ht="12.75">
      <c r="B1664" s="46"/>
    </row>
    <row r="1665" ht="12.75">
      <c r="B1665" s="46"/>
    </row>
    <row r="1666" ht="12.75">
      <c r="B1666" s="46"/>
    </row>
    <row r="1667" ht="12.75">
      <c r="B1667" s="46"/>
    </row>
    <row r="1668" ht="12.75">
      <c r="B1668" s="46"/>
    </row>
    <row r="1669" ht="12.75">
      <c r="B1669" s="46"/>
    </row>
    <row r="1670" ht="12.75">
      <c r="B1670" s="46"/>
    </row>
    <row r="1671" ht="12.75">
      <c r="B1671" s="46"/>
    </row>
    <row r="1672" ht="12.75">
      <c r="B1672" s="46"/>
    </row>
    <row r="1673" ht="12.75">
      <c r="B1673" s="46"/>
    </row>
    <row r="1674" ht="12.75">
      <c r="B1674" s="46"/>
    </row>
    <row r="1675" ht="12.75">
      <c r="B1675" s="46"/>
    </row>
    <row r="1676" ht="12.75">
      <c r="B1676" s="46"/>
    </row>
    <row r="1677" ht="12.75">
      <c r="B1677" s="46"/>
    </row>
    <row r="1678" ht="12.75">
      <c r="B1678" s="46"/>
    </row>
    <row r="1679" ht="12.75">
      <c r="B1679" s="46"/>
    </row>
    <row r="1680" ht="12.75">
      <c r="B1680" s="46"/>
    </row>
    <row r="1681" ht="12.75">
      <c r="B1681" s="46"/>
    </row>
    <row r="1682" ht="12.75">
      <c r="B1682" s="46"/>
    </row>
    <row r="1683" ht="12.75">
      <c r="B1683" s="46"/>
    </row>
    <row r="1684" ht="12.75">
      <c r="B1684" s="46"/>
    </row>
    <row r="1685" ht="12.75">
      <c r="B1685" s="46"/>
    </row>
    <row r="1686" ht="12.75">
      <c r="B1686" s="46"/>
    </row>
    <row r="1687" ht="12.75">
      <c r="B1687" s="46"/>
    </row>
    <row r="1688" ht="12.75">
      <c r="B1688" s="46"/>
    </row>
    <row r="1689" ht="12.75">
      <c r="B1689" s="46"/>
    </row>
    <row r="1690" ht="12.75">
      <c r="B1690" s="46"/>
    </row>
    <row r="1691" ht="12.75">
      <c r="B1691" s="46"/>
    </row>
    <row r="1692" ht="12.75">
      <c r="B1692" s="46"/>
    </row>
    <row r="1693" ht="12.75">
      <c r="B1693" s="46"/>
    </row>
    <row r="1694" ht="12.75">
      <c r="B1694" s="46"/>
    </row>
    <row r="1695" ht="12.75">
      <c r="B1695" s="46"/>
    </row>
    <row r="1696" ht="12.75">
      <c r="B1696" s="46"/>
    </row>
    <row r="1697" ht="12.75">
      <c r="B1697" s="46"/>
    </row>
    <row r="1698" ht="12.75">
      <c r="B1698" s="46"/>
    </row>
    <row r="1699" ht="12.75">
      <c r="B1699" s="46"/>
    </row>
    <row r="1700" ht="12.75">
      <c r="B1700" s="46"/>
    </row>
    <row r="1701" ht="12.75">
      <c r="B1701" s="46"/>
    </row>
    <row r="1702" ht="12.75">
      <c r="B1702" s="46"/>
    </row>
    <row r="1703" ht="12.75">
      <c r="B1703" s="46"/>
    </row>
    <row r="1704" ht="12.75">
      <c r="B1704" s="46"/>
    </row>
    <row r="1705" ht="12.75">
      <c r="B1705" s="46"/>
    </row>
    <row r="1706" ht="12.75">
      <c r="B1706" s="46"/>
    </row>
    <row r="1707" ht="12.75">
      <c r="B1707" s="46"/>
    </row>
    <row r="1708" ht="12.75">
      <c r="B1708" s="46"/>
    </row>
    <row r="1709" ht="12.75">
      <c r="B1709" s="46"/>
    </row>
    <row r="1710" ht="12.75">
      <c r="B1710" s="46"/>
    </row>
    <row r="1711" ht="12.75">
      <c r="B1711" s="46"/>
    </row>
    <row r="1712" ht="12.75">
      <c r="B1712" s="46"/>
    </row>
    <row r="1713" ht="12.75">
      <c r="B1713" s="46"/>
    </row>
    <row r="1714" ht="12.75">
      <c r="B1714" s="46"/>
    </row>
    <row r="1715" ht="12.75">
      <c r="B1715" s="46"/>
    </row>
    <row r="1716" ht="12.75">
      <c r="B1716" s="46"/>
    </row>
    <row r="1717" ht="12.75">
      <c r="B1717" s="46"/>
    </row>
    <row r="1718" ht="12.75">
      <c r="B1718" s="46"/>
    </row>
    <row r="1719" ht="12.75">
      <c r="B1719" s="46"/>
    </row>
    <row r="1720" ht="12.75">
      <c r="B1720" s="46"/>
    </row>
    <row r="1721" ht="12.75">
      <c r="B1721" s="46"/>
    </row>
    <row r="1722" ht="12.75">
      <c r="B1722" s="46"/>
    </row>
    <row r="1723" ht="12.75">
      <c r="B1723" s="46"/>
    </row>
    <row r="1724" ht="12.75">
      <c r="B1724" s="46"/>
    </row>
    <row r="1725" ht="12.75">
      <c r="B1725" s="46"/>
    </row>
    <row r="1726" ht="12.75">
      <c r="B1726" s="46"/>
    </row>
    <row r="1727" ht="12.75">
      <c r="B1727" s="46"/>
    </row>
    <row r="1728" ht="12.75">
      <c r="B1728" s="46"/>
    </row>
    <row r="1729" ht="12.75">
      <c r="B1729" s="46"/>
    </row>
    <row r="1730" ht="12.75">
      <c r="B1730" s="46"/>
    </row>
    <row r="1731" ht="12.75">
      <c r="B1731" s="46"/>
    </row>
    <row r="1732" ht="12.75">
      <c r="B1732" s="46"/>
    </row>
    <row r="1733" ht="12.75">
      <c r="B1733" s="46"/>
    </row>
    <row r="1734" ht="12.75">
      <c r="B1734" s="46"/>
    </row>
    <row r="1735" ht="12.75">
      <c r="B1735" s="46"/>
    </row>
    <row r="1736" ht="12.75">
      <c r="B1736" s="46"/>
    </row>
    <row r="1737" ht="12.75">
      <c r="B1737" s="46"/>
    </row>
    <row r="1738" ht="12.75">
      <c r="B1738" s="46"/>
    </row>
    <row r="1739" ht="12.75">
      <c r="B1739" s="46"/>
    </row>
    <row r="1740" ht="12.75">
      <c r="B1740" s="46"/>
    </row>
    <row r="1741" ht="12.75">
      <c r="B1741" s="46"/>
    </row>
    <row r="1742" ht="12.75">
      <c r="B1742" s="46"/>
    </row>
    <row r="1743" ht="12.75">
      <c r="B1743" s="46"/>
    </row>
    <row r="1744" ht="12.75">
      <c r="B1744" s="46"/>
    </row>
    <row r="1745" ht="12.75">
      <c r="B1745" s="46"/>
    </row>
    <row r="1746" ht="12.75">
      <c r="B1746" s="46"/>
    </row>
    <row r="1747" ht="12.75">
      <c r="B1747" s="46"/>
    </row>
    <row r="1748" ht="12.75">
      <c r="B1748" s="46"/>
    </row>
    <row r="1749" ht="12.75">
      <c r="B1749" s="46"/>
    </row>
    <row r="1750" ht="12.75">
      <c r="B1750" s="46"/>
    </row>
    <row r="1751" ht="12.75">
      <c r="B1751" s="46"/>
    </row>
    <row r="1752" ht="12.75">
      <c r="B1752" s="46"/>
    </row>
    <row r="1753" ht="12.75">
      <c r="B1753" s="46"/>
    </row>
    <row r="1754" ht="12.75">
      <c r="B1754" s="46"/>
    </row>
    <row r="1755" ht="12.75">
      <c r="B1755" s="46"/>
    </row>
    <row r="1756" ht="12.75">
      <c r="B1756" s="46"/>
    </row>
    <row r="1757" ht="12.75">
      <c r="B1757" s="46"/>
    </row>
    <row r="1758" ht="12.75">
      <c r="B1758" s="46"/>
    </row>
    <row r="1759" ht="12.75">
      <c r="B1759" s="46"/>
    </row>
    <row r="1760" ht="12.75">
      <c r="B1760" s="46"/>
    </row>
    <row r="1761" ht="12.75">
      <c r="B1761" s="46"/>
    </row>
    <row r="1762" ht="12.75">
      <c r="B1762" s="46"/>
    </row>
    <row r="1763" ht="12.75">
      <c r="B1763" s="46"/>
    </row>
    <row r="1764" ht="12.75">
      <c r="B1764" s="46"/>
    </row>
    <row r="1765" ht="12.75">
      <c r="B1765" s="46"/>
    </row>
    <row r="1766" ht="12.75">
      <c r="B1766" s="46"/>
    </row>
    <row r="1767" ht="12.75">
      <c r="B1767" s="46"/>
    </row>
    <row r="1768" ht="12.75">
      <c r="B1768" s="46"/>
    </row>
    <row r="1769" ht="12.75">
      <c r="B1769" s="46"/>
    </row>
    <row r="1770" ht="12.75">
      <c r="B1770" s="46"/>
    </row>
    <row r="1771" ht="12.75">
      <c r="B1771" s="46"/>
    </row>
    <row r="1772" ht="12.75">
      <c r="B1772" s="46"/>
    </row>
    <row r="1773" ht="12.75">
      <c r="B1773" s="46"/>
    </row>
    <row r="1774" ht="12.75">
      <c r="B1774" s="46"/>
    </row>
    <row r="1775" ht="12.75">
      <c r="B1775" s="46"/>
    </row>
    <row r="1776" ht="12.75">
      <c r="B1776" s="46"/>
    </row>
    <row r="1777" ht="12.75">
      <c r="B1777" s="46"/>
    </row>
    <row r="1778" ht="12.75">
      <c r="B1778" s="46"/>
    </row>
    <row r="1779" ht="12.75">
      <c r="B1779" s="46"/>
    </row>
    <row r="1780" ht="12.75">
      <c r="B1780" s="46"/>
    </row>
    <row r="1781" ht="12.75">
      <c r="B1781" s="46"/>
    </row>
    <row r="1782" ht="12.75">
      <c r="B1782" s="46"/>
    </row>
    <row r="1783" ht="12.75">
      <c r="B1783" s="46"/>
    </row>
    <row r="1784" ht="12.75">
      <c r="B1784" s="46"/>
    </row>
    <row r="1785" ht="12.75">
      <c r="B1785" s="46"/>
    </row>
    <row r="1786" ht="12.75">
      <c r="B1786" s="46"/>
    </row>
    <row r="1787" ht="12.75">
      <c r="B1787" s="46"/>
    </row>
    <row r="1788" ht="12.75">
      <c r="B1788" s="46"/>
    </row>
    <row r="1789" ht="12.75">
      <c r="B1789" s="46"/>
    </row>
    <row r="1790" ht="12.75">
      <c r="B1790" s="46"/>
    </row>
    <row r="1791" ht="12.75">
      <c r="B1791" s="46"/>
    </row>
    <row r="1792" ht="12.75">
      <c r="B1792" s="46"/>
    </row>
    <row r="1793" ht="12.75">
      <c r="B1793" s="46"/>
    </row>
    <row r="1794" ht="12.75">
      <c r="B1794" s="46"/>
    </row>
    <row r="1795" ht="12.75">
      <c r="B1795" s="46"/>
    </row>
    <row r="1796" ht="12.75">
      <c r="B1796" s="46"/>
    </row>
    <row r="1797" ht="12.75">
      <c r="B1797" s="46"/>
    </row>
    <row r="1798" ht="12.75">
      <c r="B1798" s="46"/>
    </row>
    <row r="1799" ht="12.75">
      <c r="B1799" s="46"/>
    </row>
    <row r="1800" ht="12.75">
      <c r="B1800" s="46"/>
    </row>
    <row r="1801" ht="12.75">
      <c r="B1801" s="46"/>
    </row>
    <row r="1802" ht="12.75">
      <c r="B1802" s="46"/>
    </row>
    <row r="1803" ht="12.75">
      <c r="B1803" s="46"/>
    </row>
    <row r="1804" ht="12.75">
      <c r="B1804" s="46"/>
    </row>
    <row r="1805" ht="12.75">
      <c r="B1805" s="46"/>
    </row>
    <row r="1806" ht="12.75">
      <c r="B1806" s="46"/>
    </row>
    <row r="1807" ht="12.75">
      <c r="B1807" s="46"/>
    </row>
    <row r="1808" ht="12.75">
      <c r="B1808" s="46"/>
    </row>
    <row r="1809" ht="12.75">
      <c r="B1809" s="46"/>
    </row>
    <row r="1810" ht="12.75">
      <c r="B1810" s="46"/>
    </row>
    <row r="1811" ht="12.75">
      <c r="B1811" s="46"/>
    </row>
    <row r="1812" ht="12.75">
      <c r="B1812" s="46"/>
    </row>
    <row r="1813" ht="12.75">
      <c r="B1813" s="46"/>
    </row>
    <row r="1814" ht="12.75">
      <c r="B1814" s="46"/>
    </row>
    <row r="1815" ht="12.75">
      <c r="B1815" s="46"/>
    </row>
    <row r="1816" ht="12.75">
      <c r="B1816" s="46"/>
    </row>
    <row r="1817" ht="12.75">
      <c r="B1817" s="46"/>
    </row>
    <row r="1818" ht="12.75">
      <c r="B1818" s="46"/>
    </row>
    <row r="1819" ht="12.75">
      <c r="B1819" s="46"/>
    </row>
    <row r="1820" ht="12.75">
      <c r="B1820" s="46"/>
    </row>
    <row r="1821" ht="12.75">
      <c r="B1821" s="46"/>
    </row>
    <row r="1822" ht="12.75">
      <c r="B1822" s="46"/>
    </row>
    <row r="1823" ht="12.75">
      <c r="B1823" s="46"/>
    </row>
    <row r="1824" ht="12.75">
      <c r="B1824" s="46"/>
    </row>
    <row r="1825" ht="12.75">
      <c r="B1825" s="46"/>
    </row>
    <row r="1826" ht="12.75">
      <c r="B1826" s="46"/>
    </row>
    <row r="1827" ht="12.75">
      <c r="B1827" s="46"/>
    </row>
    <row r="1828" ht="12.75">
      <c r="B1828" s="46"/>
    </row>
    <row r="1829" ht="12.75">
      <c r="B1829" s="46"/>
    </row>
    <row r="1830" ht="12.75">
      <c r="B1830" s="46"/>
    </row>
    <row r="1831" ht="12.75">
      <c r="B1831" s="46"/>
    </row>
    <row r="1832" ht="12.75">
      <c r="B1832" s="46"/>
    </row>
    <row r="1833" ht="12.75">
      <c r="B1833" s="46"/>
    </row>
    <row r="1834" ht="12.75">
      <c r="B1834" s="46"/>
    </row>
    <row r="1835" ht="12.75">
      <c r="B1835" s="46"/>
    </row>
    <row r="1836" ht="12.75">
      <c r="B1836" s="46"/>
    </row>
    <row r="1837" ht="12.75">
      <c r="B1837" s="46"/>
    </row>
    <row r="1838" ht="12.75">
      <c r="B1838" s="46"/>
    </row>
    <row r="1839" ht="12.75">
      <c r="B1839" s="46"/>
    </row>
    <row r="1840" ht="12.75">
      <c r="B1840" s="46"/>
    </row>
    <row r="1841" ht="12.75">
      <c r="B1841" s="46"/>
    </row>
    <row r="1842" ht="12.75">
      <c r="B1842" s="46"/>
    </row>
    <row r="1843" ht="12.75">
      <c r="B1843" s="46"/>
    </row>
    <row r="1844" ht="12.75">
      <c r="B1844" s="46"/>
    </row>
    <row r="1845" ht="12.75">
      <c r="B1845" s="46"/>
    </row>
    <row r="1846" ht="12.75">
      <c r="B1846" s="46"/>
    </row>
    <row r="1847" ht="12.75">
      <c r="B1847" s="46"/>
    </row>
    <row r="1848" ht="12.75">
      <c r="B1848" s="46"/>
    </row>
    <row r="1849" ht="12.75">
      <c r="B1849" s="46"/>
    </row>
    <row r="1850" ht="12.75">
      <c r="B1850" s="46"/>
    </row>
    <row r="1851" ht="12.75">
      <c r="B1851" s="46"/>
    </row>
    <row r="1852" ht="12.75">
      <c r="B1852" s="46"/>
    </row>
    <row r="1853" ht="12.75">
      <c r="B1853" s="46"/>
    </row>
    <row r="1854" ht="12.75">
      <c r="B1854" s="46"/>
    </row>
    <row r="1855" ht="12.75">
      <c r="B1855" s="46"/>
    </row>
    <row r="1856" ht="12.75">
      <c r="B1856" s="46"/>
    </row>
    <row r="1857" ht="12.75">
      <c r="B1857" s="46"/>
    </row>
    <row r="1858" ht="12.75">
      <c r="B1858" s="46"/>
    </row>
    <row r="1859" ht="12.75">
      <c r="B1859" s="46"/>
    </row>
    <row r="1860" ht="12.75">
      <c r="B1860" s="46"/>
    </row>
    <row r="1861" ht="12.75">
      <c r="B1861" s="46"/>
    </row>
    <row r="1862" ht="12.75">
      <c r="B1862" s="46"/>
    </row>
    <row r="1863" ht="12.75">
      <c r="B1863" s="46"/>
    </row>
    <row r="1864" ht="12.75">
      <c r="B1864" s="46"/>
    </row>
    <row r="1865" ht="12.75">
      <c r="B1865" s="46"/>
    </row>
    <row r="1866" ht="12.75">
      <c r="B1866" s="46"/>
    </row>
    <row r="1867" ht="12.75">
      <c r="B1867" s="46"/>
    </row>
    <row r="1868" ht="12.75">
      <c r="B1868" s="46"/>
    </row>
    <row r="1869" ht="12.75">
      <c r="B1869" s="46"/>
    </row>
    <row r="1870" ht="12.75">
      <c r="B1870" s="46"/>
    </row>
    <row r="1871" ht="12.75">
      <c r="B1871" s="46"/>
    </row>
    <row r="1872" ht="12.75">
      <c r="B1872" s="46"/>
    </row>
    <row r="1873" ht="12.75">
      <c r="B1873" s="46"/>
    </row>
    <row r="1874" ht="12.75">
      <c r="B1874" s="46"/>
    </row>
    <row r="1875" ht="12.75">
      <c r="B1875" s="46"/>
    </row>
    <row r="1876" ht="12.75">
      <c r="B1876" s="46"/>
    </row>
    <row r="1877" ht="12.75">
      <c r="B1877" s="46"/>
    </row>
    <row r="1878" ht="12.75">
      <c r="B1878" s="46"/>
    </row>
    <row r="1879" ht="12.75">
      <c r="B1879" s="46"/>
    </row>
    <row r="1880" ht="12.75">
      <c r="B1880" s="46"/>
    </row>
    <row r="1881" ht="12.75">
      <c r="B1881" s="46"/>
    </row>
    <row r="1882" ht="12.75">
      <c r="B1882" s="46"/>
    </row>
    <row r="1883" ht="12.75">
      <c r="B1883" s="46"/>
    </row>
    <row r="1884" ht="12.75">
      <c r="B1884" s="46"/>
    </row>
    <row r="1885" ht="12.75">
      <c r="B1885" s="46"/>
    </row>
    <row r="1886" ht="12.75">
      <c r="B1886" s="46"/>
    </row>
    <row r="1887" ht="12.75">
      <c r="B1887" s="46"/>
    </row>
    <row r="1888" ht="12.75">
      <c r="B1888" s="46"/>
    </row>
    <row r="1889" ht="12.75">
      <c r="B1889" s="46"/>
    </row>
    <row r="1890" ht="12.75">
      <c r="B1890" s="46"/>
    </row>
    <row r="1891" ht="12.75">
      <c r="B1891" s="46"/>
    </row>
    <row r="1892" ht="12.75">
      <c r="B1892" s="46"/>
    </row>
    <row r="1893" ht="12.75">
      <c r="B1893" s="46"/>
    </row>
    <row r="1894" ht="12.75">
      <c r="B1894" s="46"/>
    </row>
    <row r="1895" ht="12.75">
      <c r="B1895" s="46"/>
    </row>
    <row r="1896" ht="12.75">
      <c r="B1896" s="46"/>
    </row>
    <row r="1897" ht="12.75">
      <c r="B1897" s="46"/>
    </row>
    <row r="1898" ht="12.75">
      <c r="B1898" s="46"/>
    </row>
    <row r="1899" ht="12.75">
      <c r="B1899" s="46"/>
    </row>
    <row r="1900" ht="12.75">
      <c r="B1900" s="46"/>
    </row>
    <row r="1901" ht="12.75">
      <c r="B1901" s="46"/>
    </row>
    <row r="1902" ht="12.75">
      <c r="B1902" s="46"/>
    </row>
    <row r="1903" ht="12.75">
      <c r="B1903" s="46"/>
    </row>
    <row r="1904" ht="12.75">
      <c r="B1904" s="46"/>
    </row>
    <row r="1905" ht="12.75">
      <c r="B1905" s="46"/>
    </row>
    <row r="1906" ht="12.75">
      <c r="B1906" s="46"/>
    </row>
    <row r="1907" ht="12.75">
      <c r="B1907" s="46"/>
    </row>
    <row r="1908" ht="12.75">
      <c r="B1908" s="46"/>
    </row>
    <row r="1909" ht="12.75">
      <c r="B1909" s="46"/>
    </row>
    <row r="1910" ht="12.75">
      <c r="B1910" s="46"/>
    </row>
    <row r="1911" ht="12.75">
      <c r="B1911" s="46"/>
    </row>
    <row r="1912" ht="12.75">
      <c r="B1912" s="46"/>
    </row>
    <row r="1913" ht="12.75">
      <c r="B1913" s="46"/>
    </row>
    <row r="1914" ht="12.75">
      <c r="B1914" s="46"/>
    </row>
    <row r="1915" ht="12.75">
      <c r="B1915" s="46"/>
    </row>
    <row r="1916" ht="12.75">
      <c r="B1916" s="46"/>
    </row>
    <row r="1917" ht="12.75">
      <c r="B1917" s="46"/>
    </row>
    <row r="1918" ht="12.75">
      <c r="B1918" s="46"/>
    </row>
    <row r="1919" ht="12.75">
      <c r="B1919" s="46"/>
    </row>
    <row r="1920" ht="12.75">
      <c r="B1920" s="46"/>
    </row>
    <row r="1921" ht="12.75">
      <c r="B1921" s="46"/>
    </row>
    <row r="1922" ht="12.75">
      <c r="B1922" s="46"/>
    </row>
    <row r="1923" ht="12.75">
      <c r="B1923" s="46"/>
    </row>
    <row r="1924" ht="12.75">
      <c r="B1924" s="46"/>
    </row>
    <row r="1925" ht="12.75">
      <c r="B1925" s="46"/>
    </row>
    <row r="1926" ht="12.75">
      <c r="B1926" s="46"/>
    </row>
    <row r="1927" ht="12.75">
      <c r="B1927" s="46"/>
    </row>
    <row r="1928" ht="12.75">
      <c r="B1928" s="46"/>
    </row>
    <row r="1929" ht="12.75">
      <c r="B1929" s="46"/>
    </row>
    <row r="1930" ht="12.75">
      <c r="B1930" s="46"/>
    </row>
    <row r="1931" ht="12.75">
      <c r="B1931" s="46"/>
    </row>
    <row r="1932" ht="12.75">
      <c r="B1932" s="46"/>
    </row>
    <row r="1933" ht="12.75">
      <c r="B1933" s="46"/>
    </row>
    <row r="1934" ht="12.75">
      <c r="B1934" s="46"/>
    </row>
    <row r="1935" ht="12.75">
      <c r="B1935" s="46"/>
    </row>
    <row r="1936" ht="12.75">
      <c r="B1936" s="46"/>
    </row>
    <row r="1937" ht="12.75">
      <c r="B1937" s="46"/>
    </row>
    <row r="1938" ht="12.75">
      <c r="B1938" s="46"/>
    </row>
    <row r="1939" ht="12.75">
      <c r="B1939" s="46"/>
    </row>
    <row r="1940" ht="12.75">
      <c r="B1940" s="46"/>
    </row>
    <row r="1941" ht="12.75">
      <c r="B1941" s="46"/>
    </row>
    <row r="1942" ht="12.75">
      <c r="B1942" s="46"/>
    </row>
    <row r="1943" ht="12.75">
      <c r="B1943" s="46"/>
    </row>
    <row r="1944" ht="12.75">
      <c r="B1944" s="46"/>
    </row>
    <row r="1945" ht="12.75">
      <c r="B1945" s="46"/>
    </row>
    <row r="1946" ht="12.75">
      <c r="B1946" s="46"/>
    </row>
    <row r="1947" ht="12.75">
      <c r="B1947" s="46"/>
    </row>
    <row r="1948" ht="12.75">
      <c r="B1948" s="46"/>
    </row>
    <row r="1949" ht="12.75">
      <c r="B1949" s="46"/>
    </row>
    <row r="1950" ht="12.75">
      <c r="B1950" s="46"/>
    </row>
    <row r="1951" ht="12.75">
      <c r="B1951" s="46"/>
    </row>
    <row r="1952" ht="12.75">
      <c r="B1952" s="46"/>
    </row>
    <row r="1953" ht="12.75">
      <c r="B1953" s="46"/>
    </row>
    <row r="1954" ht="12.75">
      <c r="B1954" s="46"/>
    </row>
    <row r="1955" ht="12.75">
      <c r="B1955" s="46"/>
    </row>
    <row r="1956" ht="12.75">
      <c r="B1956" s="46"/>
    </row>
    <row r="1957" ht="12.75">
      <c r="B1957" s="46"/>
    </row>
    <row r="1958" ht="12.75">
      <c r="B1958" s="46"/>
    </row>
    <row r="1959" ht="12.75">
      <c r="B1959" s="46"/>
    </row>
    <row r="1960" ht="12.75">
      <c r="B1960" s="46"/>
    </row>
    <row r="1961" ht="12.75">
      <c r="B1961" s="46"/>
    </row>
    <row r="1962" ht="12.75">
      <c r="B1962" s="46"/>
    </row>
    <row r="1963" ht="12.75">
      <c r="B1963" s="46"/>
    </row>
    <row r="1964" ht="12.75">
      <c r="B1964" s="46"/>
    </row>
    <row r="1965" ht="12.75">
      <c r="B1965" s="46"/>
    </row>
    <row r="1966" ht="12.75">
      <c r="B1966" s="46"/>
    </row>
    <row r="1967" ht="12.75">
      <c r="B1967" s="46"/>
    </row>
    <row r="1968" ht="12.75">
      <c r="B1968" s="46"/>
    </row>
    <row r="1969" ht="12.75">
      <c r="B1969" s="46"/>
    </row>
    <row r="1970" ht="12.75">
      <c r="B1970" s="46"/>
    </row>
    <row r="1971" ht="12.75">
      <c r="B1971" s="46"/>
    </row>
    <row r="1972" ht="12.75">
      <c r="B1972" s="46"/>
    </row>
    <row r="1973" ht="12.75">
      <c r="B1973" s="46"/>
    </row>
    <row r="1974" ht="12.75">
      <c r="B1974" s="46"/>
    </row>
    <row r="1975" ht="12.75">
      <c r="B1975" s="46"/>
    </row>
    <row r="1976" ht="12.75">
      <c r="B1976" s="46"/>
    </row>
    <row r="1977" ht="12.75">
      <c r="B1977" s="46"/>
    </row>
    <row r="1978" ht="12.75">
      <c r="B1978" s="46"/>
    </row>
    <row r="1979" ht="12.75">
      <c r="B1979" s="46"/>
    </row>
    <row r="1980" ht="12.75">
      <c r="B1980" s="46"/>
    </row>
    <row r="1981" ht="12.75">
      <c r="B1981" s="46"/>
    </row>
    <row r="1982" ht="12.75">
      <c r="B1982" s="46"/>
    </row>
    <row r="1983" ht="12.75">
      <c r="B1983" s="46"/>
    </row>
    <row r="1984" ht="12.75">
      <c r="B1984" s="46"/>
    </row>
    <row r="1985" ht="12.75">
      <c r="B1985" s="46"/>
    </row>
    <row r="1986" ht="12.75">
      <c r="B1986" s="46"/>
    </row>
    <row r="1987" ht="12.75">
      <c r="B1987" s="46"/>
    </row>
    <row r="1988" ht="12.75">
      <c r="B1988" s="46"/>
    </row>
    <row r="1989" ht="12.75">
      <c r="B1989" s="46"/>
    </row>
    <row r="1990" ht="12.75">
      <c r="B1990" s="46"/>
    </row>
    <row r="1991" ht="12.75">
      <c r="B1991" s="46"/>
    </row>
    <row r="1992" ht="12.75">
      <c r="B1992" s="46"/>
    </row>
    <row r="1993" ht="12.75">
      <c r="B1993" s="46"/>
    </row>
    <row r="1994" ht="12.75">
      <c r="B1994" s="46"/>
    </row>
    <row r="1995" ht="12.75">
      <c r="B1995" s="46"/>
    </row>
    <row r="1996" ht="12.75">
      <c r="B1996" s="46"/>
    </row>
    <row r="1997" ht="12.75">
      <c r="B1997" s="46"/>
    </row>
    <row r="1998" ht="12.75">
      <c r="B1998" s="46"/>
    </row>
    <row r="1999" ht="12.75">
      <c r="B1999" s="46"/>
    </row>
    <row r="2000" ht="12.75">
      <c r="B2000" s="46"/>
    </row>
    <row r="2001" ht="12.75">
      <c r="B2001" s="46"/>
    </row>
    <row r="2002" ht="12.75">
      <c r="B2002" s="46"/>
    </row>
    <row r="2003" ht="12.75">
      <c r="B2003" s="46"/>
    </row>
    <row r="2004" ht="12.75">
      <c r="B2004" s="46"/>
    </row>
    <row r="2005" ht="12.75">
      <c r="B2005" s="46"/>
    </row>
    <row r="2006" ht="12.75">
      <c r="B2006" s="46"/>
    </row>
    <row r="2007" ht="12.75">
      <c r="B2007" s="46"/>
    </row>
    <row r="2008" ht="12.75">
      <c r="B2008" s="46"/>
    </row>
    <row r="2009" ht="12.75">
      <c r="B2009" s="46"/>
    </row>
    <row r="2010" ht="12.75">
      <c r="B2010" s="46"/>
    </row>
    <row r="2011" ht="12.75">
      <c r="B2011" s="46"/>
    </row>
    <row r="2012" ht="12.75">
      <c r="B2012" s="46"/>
    </row>
    <row r="2013" ht="12.75">
      <c r="B2013" s="46"/>
    </row>
    <row r="2014" ht="12.75">
      <c r="B2014" s="46"/>
    </row>
    <row r="2015" ht="12.75">
      <c r="B2015" s="46"/>
    </row>
    <row r="2016" ht="12.75">
      <c r="B2016" s="46"/>
    </row>
    <row r="2017" ht="12.75">
      <c r="B2017" s="46"/>
    </row>
    <row r="2018" ht="12.75">
      <c r="B2018" s="46"/>
    </row>
    <row r="2019" ht="12.75">
      <c r="B2019" s="46"/>
    </row>
    <row r="2020" ht="12.75">
      <c r="B2020" s="46"/>
    </row>
    <row r="2021" ht="12.75">
      <c r="B2021" s="46"/>
    </row>
    <row r="2022" ht="12.75">
      <c r="B2022" s="46"/>
    </row>
    <row r="2023" ht="12.75">
      <c r="B2023" s="46"/>
    </row>
    <row r="2024" ht="12.75">
      <c r="B2024" s="46"/>
    </row>
    <row r="2025" ht="12.75">
      <c r="B2025" s="46"/>
    </row>
    <row r="2026" ht="12.75">
      <c r="B2026" s="46"/>
    </row>
    <row r="2027" ht="12.75">
      <c r="B2027" s="46"/>
    </row>
    <row r="2028" ht="12.75">
      <c r="B2028" s="46"/>
    </row>
    <row r="2029" ht="12.75">
      <c r="B2029" s="46"/>
    </row>
    <row r="2030" ht="12.75">
      <c r="B2030" s="46"/>
    </row>
    <row r="2031" ht="12.75">
      <c r="B2031" s="46"/>
    </row>
    <row r="2032" ht="12.75">
      <c r="B2032" s="46"/>
    </row>
    <row r="2033" ht="12.75">
      <c r="B2033" s="46"/>
    </row>
    <row r="2034" ht="12.75">
      <c r="B2034" s="46"/>
    </row>
    <row r="2035" ht="12.75">
      <c r="B2035" s="46"/>
    </row>
    <row r="2036" ht="12.75">
      <c r="B2036" s="46"/>
    </row>
    <row r="2037" ht="12.75">
      <c r="B2037" s="46"/>
    </row>
    <row r="2038" ht="12.75">
      <c r="B2038" s="46"/>
    </row>
    <row r="2039" ht="12.75">
      <c r="B2039" s="46"/>
    </row>
    <row r="2040" ht="12.75">
      <c r="B2040" s="46"/>
    </row>
    <row r="2041" ht="12.75">
      <c r="B2041" s="46"/>
    </row>
    <row r="2042" ht="12.75">
      <c r="B2042" s="46"/>
    </row>
    <row r="2043" ht="12.75">
      <c r="B2043" s="46"/>
    </row>
    <row r="2044" ht="12.75">
      <c r="B2044" s="46"/>
    </row>
    <row r="2045" ht="12.75">
      <c r="B2045" s="46"/>
    </row>
    <row r="2046" ht="12.75">
      <c r="B2046" s="46"/>
    </row>
    <row r="2047" ht="12.75">
      <c r="B2047" s="46"/>
    </row>
    <row r="2048" ht="12.75">
      <c r="B2048" s="46"/>
    </row>
    <row r="2049" ht="12.75">
      <c r="B2049" s="46"/>
    </row>
    <row r="2050" ht="12.75">
      <c r="B2050" s="46"/>
    </row>
    <row r="2051" ht="12.75">
      <c r="B2051" s="46"/>
    </row>
    <row r="2052" ht="12.75">
      <c r="B2052" s="46"/>
    </row>
    <row r="2053" ht="12.75">
      <c r="B2053" s="46"/>
    </row>
    <row r="2054" ht="12.75">
      <c r="B2054" s="46"/>
    </row>
    <row r="2055" ht="12.75">
      <c r="B2055" s="46"/>
    </row>
    <row r="2056" ht="12.75">
      <c r="B2056" s="46"/>
    </row>
    <row r="2057" ht="12.75">
      <c r="B2057" s="46"/>
    </row>
    <row r="2058" ht="12.75">
      <c r="B2058" s="46"/>
    </row>
    <row r="2059" ht="12.75">
      <c r="B2059" s="46"/>
    </row>
    <row r="2060" ht="12.75">
      <c r="B2060" s="46"/>
    </row>
    <row r="2061" ht="12.75">
      <c r="B2061" s="46"/>
    </row>
    <row r="2062" ht="12.75">
      <c r="B2062" s="46"/>
    </row>
    <row r="2063" ht="12.75">
      <c r="B2063" s="46"/>
    </row>
    <row r="2064" ht="12.75">
      <c r="B2064" s="46"/>
    </row>
    <row r="2065" ht="12.75">
      <c r="B2065" s="46"/>
    </row>
    <row r="2066" ht="12.75">
      <c r="B2066" s="46"/>
    </row>
    <row r="2067" ht="12.75">
      <c r="B2067" s="46"/>
    </row>
    <row r="2068" ht="12.75">
      <c r="B2068" s="46"/>
    </row>
    <row r="2069" ht="12.75">
      <c r="B2069" s="46"/>
    </row>
    <row r="2070" ht="12.75">
      <c r="B2070" s="46"/>
    </row>
    <row r="2071" ht="12.75">
      <c r="B2071" s="46"/>
    </row>
    <row r="2072" ht="12.75">
      <c r="B2072" s="46"/>
    </row>
    <row r="2073" ht="12.75">
      <c r="B2073" s="46"/>
    </row>
    <row r="2074" ht="12.75">
      <c r="B2074" s="46"/>
    </row>
    <row r="2075" ht="12.75">
      <c r="B2075" s="46"/>
    </row>
    <row r="2076" ht="12.75">
      <c r="B2076" s="46"/>
    </row>
    <row r="2077" ht="12.75">
      <c r="B2077" s="46"/>
    </row>
    <row r="2078" ht="12.75">
      <c r="B2078" s="46"/>
    </row>
    <row r="2079" ht="12.75">
      <c r="B2079" s="46"/>
    </row>
    <row r="2080" ht="12.75">
      <c r="B2080" s="46"/>
    </row>
    <row r="2081" ht="12.75">
      <c r="B2081" s="46"/>
    </row>
    <row r="2082" ht="12.75">
      <c r="B2082" s="46"/>
    </row>
    <row r="2083" ht="12.75">
      <c r="B2083" s="46"/>
    </row>
    <row r="2084" ht="12.75">
      <c r="B2084" s="46"/>
    </row>
    <row r="2085" ht="12.75">
      <c r="B2085" s="46"/>
    </row>
    <row r="2086" ht="12.75">
      <c r="B2086" s="46"/>
    </row>
    <row r="2087" ht="12.75">
      <c r="B2087" s="46"/>
    </row>
    <row r="2088" ht="12.75">
      <c r="B2088" s="46"/>
    </row>
    <row r="2089" ht="12.75">
      <c r="B2089" s="46"/>
    </row>
    <row r="2090" ht="12.75">
      <c r="B2090" s="46"/>
    </row>
    <row r="2091" ht="12.75">
      <c r="B2091" s="46"/>
    </row>
    <row r="2092" ht="12.75">
      <c r="B2092" s="46"/>
    </row>
    <row r="2093" ht="12.75">
      <c r="B2093" s="46"/>
    </row>
    <row r="2094" ht="12.75">
      <c r="B2094" s="46"/>
    </row>
    <row r="2095" ht="12.75">
      <c r="B2095" s="46"/>
    </row>
    <row r="2096" ht="12.75">
      <c r="B2096" s="46"/>
    </row>
    <row r="2097" ht="12.75">
      <c r="B2097" s="46"/>
    </row>
    <row r="2098" ht="12.75">
      <c r="B2098" s="46"/>
    </row>
    <row r="2099" ht="12.75">
      <c r="B2099" s="46"/>
    </row>
    <row r="2100" ht="12.75">
      <c r="B2100" s="46"/>
    </row>
    <row r="2101" ht="12.75">
      <c r="B2101" s="46"/>
    </row>
    <row r="2102" ht="12.75">
      <c r="B2102" s="46"/>
    </row>
    <row r="2103" ht="12.75">
      <c r="B2103" s="46"/>
    </row>
    <row r="2104" ht="12.75">
      <c r="B2104" s="46"/>
    </row>
    <row r="2105" ht="12.75">
      <c r="B2105" s="46"/>
    </row>
    <row r="2106" ht="12.75">
      <c r="B2106" s="46"/>
    </row>
    <row r="2107" ht="12.75">
      <c r="B2107" s="46"/>
    </row>
    <row r="2108" ht="12.75">
      <c r="B2108" s="46"/>
    </row>
    <row r="2109" ht="12.75">
      <c r="B2109" s="46"/>
    </row>
    <row r="2110" ht="12.75">
      <c r="B2110" s="46"/>
    </row>
    <row r="2111" ht="12.75">
      <c r="B2111" s="46"/>
    </row>
    <row r="2112" ht="12.75">
      <c r="B2112" s="46"/>
    </row>
    <row r="2113" ht="12.75">
      <c r="B2113" s="46"/>
    </row>
    <row r="2114" ht="12.75">
      <c r="B2114" s="46"/>
    </row>
    <row r="2115" ht="12.75">
      <c r="B2115" s="46"/>
    </row>
    <row r="2116" ht="12.75">
      <c r="B2116" s="46"/>
    </row>
    <row r="2117" ht="12.75">
      <c r="B2117" s="46"/>
    </row>
    <row r="2118" ht="12.75">
      <c r="B2118" s="46"/>
    </row>
    <row r="2119" ht="12.75">
      <c r="B2119" s="46"/>
    </row>
    <row r="2120" ht="12.75">
      <c r="B2120" s="46"/>
    </row>
    <row r="2121" ht="12.75">
      <c r="B2121" s="46"/>
    </row>
    <row r="2122" ht="12.75">
      <c r="B2122" s="46"/>
    </row>
    <row r="2123" ht="12.75">
      <c r="B2123" s="46"/>
    </row>
    <row r="2124" ht="12.75">
      <c r="B2124" s="46"/>
    </row>
    <row r="2125" ht="12.75">
      <c r="B2125" s="46"/>
    </row>
    <row r="2126" ht="12.75">
      <c r="B2126" s="46"/>
    </row>
    <row r="2127" ht="12.75">
      <c r="B2127" s="46"/>
    </row>
    <row r="2128" ht="12.75">
      <c r="B2128" s="46"/>
    </row>
    <row r="2129" ht="12.75">
      <c r="B2129" s="46"/>
    </row>
    <row r="2130" ht="12.75">
      <c r="B2130" s="46"/>
    </row>
    <row r="2131" ht="12.75">
      <c r="B2131" s="46"/>
    </row>
    <row r="2132" ht="12.75">
      <c r="B2132" s="46"/>
    </row>
    <row r="2133" ht="12.75">
      <c r="B2133" s="46"/>
    </row>
    <row r="2134" ht="12.75">
      <c r="B2134" s="46"/>
    </row>
    <row r="2135" ht="12.75">
      <c r="B2135" s="46"/>
    </row>
    <row r="2136" ht="12.75">
      <c r="B2136" s="46"/>
    </row>
    <row r="2137" ht="12.75">
      <c r="B2137" s="46"/>
    </row>
    <row r="2138" ht="12.75">
      <c r="B2138" s="46"/>
    </row>
    <row r="2139" ht="12.75">
      <c r="B2139" s="46"/>
    </row>
    <row r="2140" ht="12.75">
      <c r="B2140" s="46"/>
    </row>
    <row r="2141" ht="12.75">
      <c r="B2141" s="46"/>
    </row>
    <row r="2142" ht="12.75">
      <c r="B2142" s="46"/>
    </row>
    <row r="2143" ht="12.75">
      <c r="B2143" s="46"/>
    </row>
    <row r="2144" ht="12.75">
      <c r="B2144" s="46"/>
    </row>
    <row r="2145" ht="12.75">
      <c r="B2145" s="46"/>
    </row>
    <row r="2146" ht="12.75">
      <c r="B2146" s="46"/>
    </row>
    <row r="2147" ht="12.75">
      <c r="B2147" s="46"/>
    </row>
    <row r="2148" ht="12.75">
      <c r="B2148" s="46"/>
    </row>
    <row r="2149" ht="12.75">
      <c r="B2149" s="46"/>
    </row>
    <row r="2150" ht="12.75">
      <c r="B2150" s="46"/>
    </row>
    <row r="2151" ht="12.75">
      <c r="B2151" s="46"/>
    </row>
    <row r="2152" ht="12.75">
      <c r="B2152" s="46"/>
    </row>
    <row r="2153" ht="12.75">
      <c r="B2153" s="46"/>
    </row>
    <row r="2154" ht="12.75">
      <c r="B2154" s="46"/>
    </row>
    <row r="2155" ht="12.75">
      <c r="B2155" s="46"/>
    </row>
    <row r="2156" ht="12.75">
      <c r="B2156" s="46"/>
    </row>
    <row r="2157" ht="12.75">
      <c r="B2157" s="46"/>
    </row>
    <row r="2158" ht="12.75">
      <c r="B2158" s="46"/>
    </row>
    <row r="2159" ht="12.75">
      <c r="B2159" s="46"/>
    </row>
    <row r="2160" ht="12.75">
      <c r="B2160" s="46"/>
    </row>
    <row r="2161" ht="12.75">
      <c r="B2161" s="46"/>
    </row>
    <row r="2162" ht="12.75">
      <c r="B2162" s="46"/>
    </row>
    <row r="2163" ht="12.75">
      <c r="B2163" s="46"/>
    </row>
    <row r="2164" ht="12.75">
      <c r="B2164" s="46"/>
    </row>
    <row r="2165" ht="12.75">
      <c r="B2165" s="46"/>
    </row>
    <row r="2166" ht="12.75">
      <c r="B2166" s="46"/>
    </row>
    <row r="2167" ht="12.75">
      <c r="B2167" s="46"/>
    </row>
    <row r="2168" ht="12.75">
      <c r="B2168" s="46"/>
    </row>
    <row r="2169" ht="12.75">
      <c r="B2169" s="46"/>
    </row>
    <row r="2170" ht="12.75">
      <c r="B2170" s="46"/>
    </row>
    <row r="2171" ht="12.75">
      <c r="B2171" s="46"/>
    </row>
    <row r="2172" ht="12.75">
      <c r="B2172" s="46"/>
    </row>
    <row r="2173" ht="12.75">
      <c r="B2173" s="46"/>
    </row>
    <row r="2174" ht="12.75">
      <c r="B2174" s="46"/>
    </row>
    <row r="2175" ht="12.75">
      <c r="B2175" s="46"/>
    </row>
    <row r="2176" ht="12.75">
      <c r="B2176" s="46"/>
    </row>
    <row r="2177" ht="12.75">
      <c r="B2177" s="46"/>
    </row>
    <row r="2178" ht="12.75">
      <c r="B2178" s="46"/>
    </row>
    <row r="2179" ht="12.75">
      <c r="B2179" s="46"/>
    </row>
    <row r="2180" ht="12.75">
      <c r="B2180" s="46"/>
    </row>
    <row r="2181" ht="12.75">
      <c r="B2181" s="46"/>
    </row>
    <row r="2182" ht="12.75">
      <c r="B2182" s="46"/>
    </row>
    <row r="2183" ht="12.75">
      <c r="B2183" s="46"/>
    </row>
    <row r="2184" ht="12.75">
      <c r="B2184" s="46"/>
    </row>
    <row r="2185" ht="12.75">
      <c r="B2185" s="46"/>
    </row>
    <row r="2186" ht="12.75">
      <c r="B2186" s="46"/>
    </row>
    <row r="2187" ht="12.75">
      <c r="B2187" s="46"/>
    </row>
    <row r="2188" ht="12.75">
      <c r="B2188" s="46"/>
    </row>
    <row r="2189" ht="12.75">
      <c r="B2189" s="46"/>
    </row>
    <row r="2190" ht="12.75">
      <c r="B2190" s="46"/>
    </row>
    <row r="2191" ht="12.75">
      <c r="B2191" s="46"/>
    </row>
    <row r="2192" ht="12.75">
      <c r="B2192" s="46"/>
    </row>
    <row r="2193" ht="12.75">
      <c r="B2193" s="46"/>
    </row>
    <row r="2194" ht="12.75">
      <c r="B2194" s="46"/>
    </row>
    <row r="2195" ht="12.75">
      <c r="B2195" s="46"/>
    </row>
    <row r="2196" ht="12.75">
      <c r="B2196" s="46"/>
    </row>
    <row r="2197" ht="12.75">
      <c r="B2197" s="46"/>
    </row>
    <row r="2198" ht="12.75">
      <c r="B2198" s="46"/>
    </row>
    <row r="2199" ht="12.75">
      <c r="B2199" s="46"/>
    </row>
    <row r="2200" ht="12.75">
      <c r="B2200" s="46"/>
    </row>
    <row r="2201" ht="12.75">
      <c r="B2201" s="46"/>
    </row>
    <row r="2202" ht="12.75">
      <c r="B2202" s="46"/>
    </row>
    <row r="2203" ht="12.75">
      <c r="B2203" s="46"/>
    </row>
    <row r="2204" ht="12.75">
      <c r="B2204" s="46"/>
    </row>
    <row r="2205" ht="12.75">
      <c r="B2205" s="46"/>
    </row>
    <row r="2206" ht="12.75">
      <c r="B2206" s="46"/>
    </row>
    <row r="2207" ht="12.75">
      <c r="B2207" s="46"/>
    </row>
    <row r="2208" ht="12.75">
      <c r="B2208" s="46"/>
    </row>
    <row r="2209" ht="12.75">
      <c r="B2209" s="46"/>
    </row>
    <row r="2210" ht="12.75">
      <c r="B2210" s="46"/>
    </row>
    <row r="2211" ht="12.75">
      <c r="B2211" s="46"/>
    </row>
    <row r="2212" ht="12.75">
      <c r="B2212" s="46"/>
    </row>
    <row r="2213" ht="12.75">
      <c r="B2213" s="46"/>
    </row>
    <row r="2214" ht="12.75">
      <c r="B2214" s="46"/>
    </row>
    <row r="2215" ht="12.75">
      <c r="B2215" s="46"/>
    </row>
    <row r="2216" ht="12.75">
      <c r="B2216" s="46"/>
    </row>
    <row r="2217" ht="12.75">
      <c r="B2217" s="46"/>
    </row>
    <row r="2218" ht="12.75">
      <c r="B2218" s="46"/>
    </row>
    <row r="2219" ht="12.75">
      <c r="B2219" s="46"/>
    </row>
    <row r="2220" ht="12.75">
      <c r="B2220" s="46"/>
    </row>
    <row r="2221" ht="12.75">
      <c r="B2221" s="46"/>
    </row>
    <row r="2222" ht="12.75">
      <c r="B2222" s="46"/>
    </row>
    <row r="2223" ht="12.75">
      <c r="B2223" s="46"/>
    </row>
    <row r="2224" ht="12.75">
      <c r="B2224" s="46"/>
    </row>
    <row r="2225" ht="12.75">
      <c r="B2225" s="46"/>
    </row>
    <row r="2226" ht="12.75">
      <c r="B2226" s="46"/>
    </row>
    <row r="2227" ht="12.75">
      <c r="B2227" s="46"/>
    </row>
    <row r="2228" ht="12.75">
      <c r="B2228" s="46"/>
    </row>
    <row r="2229" ht="12.75">
      <c r="B2229" s="46"/>
    </row>
    <row r="2230" ht="12.75">
      <c r="B2230" s="46"/>
    </row>
    <row r="2231" ht="12.75">
      <c r="B2231" s="46"/>
    </row>
    <row r="2232" ht="12.75">
      <c r="B2232" s="46"/>
    </row>
    <row r="2233" ht="12.75">
      <c r="B2233" s="46"/>
    </row>
    <row r="2234" ht="12.75">
      <c r="B2234" s="46"/>
    </row>
    <row r="2235" ht="12.75">
      <c r="B2235" s="46"/>
    </row>
    <row r="2236" ht="12.75">
      <c r="B2236" s="46"/>
    </row>
    <row r="2237" ht="12.75">
      <c r="B2237" s="46"/>
    </row>
    <row r="2238" ht="12.75">
      <c r="B2238" s="46"/>
    </row>
    <row r="2239" ht="12.75">
      <c r="B2239" s="46"/>
    </row>
    <row r="2240" ht="12.75">
      <c r="B2240" s="46"/>
    </row>
    <row r="2241" ht="12.75">
      <c r="B2241" s="46"/>
    </row>
    <row r="2242" ht="12.75">
      <c r="B2242" s="46"/>
    </row>
    <row r="2243" ht="12.75">
      <c r="B2243" s="46"/>
    </row>
    <row r="2244" ht="12.75">
      <c r="B2244" s="46"/>
    </row>
    <row r="2245" ht="12.75">
      <c r="B2245" s="46"/>
    </row>
    <row r="2246" ht="12.75">
      <c r="B2246" s="46"/>
    </row>
    <row r="2247" ht="12.75">
      <c r="B2247" s="46"/>
    </row>
    <row r="2248" ht="12.75">
      <c r="B2248" s="46"/>
    </row>
    <row r="2249" ht="12.75">
      <c r="B2249" s="46"/>
    </row>
    <row r="2250" ht="12.75">
      <c r="B2250" s="46"/>
    </row>
    <row r="2251" ht="12.75">
      <c r="B2251" s="46"/>
    </row>
    <row r="2252" ht="12.75">
      <c r="B2252" s="46"/>
    </row>
    <row r="2253" ht="12.75">
      <c r="B2253" s="46"/>
    </row>
    <row r="2254" ht="12.75">
      <c r="B2254" s="46"/>
    </row>
    <row r="2255" ht="12.75">
      <c r="B2255" s="46"/>
    </row>
    <row r="2256" ht="12.75">
      <c r="B2256" s="46"/>
    </row>
    <row r="2257" ht="12.75">
      <c r="B2257" s="46"/>
    </row>
    <row r="2258" ht="12.75">
      <c r="B2258" s="46"/>
    </row>
    <row r="2259" ht="12.75">
      <c r="B2259" s="46"/>
    </row>
    <row r="2260" ht="12.75">
      <c r="B2260" s="46"/>
    </row>
    <row r="2261" ht="12.75">
      <c r="B2261" s="46"/>
    </row>
    <row r="2262" ht="12.75">
      <c r="B2262" s="46"/>
    </row>
    <row r="2263" ht="12.75">
      <c r="B2263" s="46"/>
    </row>
    <row r="2264" ht="12.75">
      <c r="B2264" s="46"/>
    </row>
    <row r="2265" ht="12.75">
      <c r="B2265" s="46"/>
    </row>
    <row r="2266" ht="12.75">
      <c r="B2266" s="46"/>
    </row>
    <row r="2267" ht="12.75">
      <c r="B2267" s="46"/>
    </row>
    <row r="2268" ht="12.75">
      <c r="B2268" s="46"/>
    </row>
    <row r="2269" ht="12.75">
      <c r="B2269" s="46"/>
    </row>
    <row r="2270" ht="12.75">
      <c r="B2270" s="46"/>
    </row>
    <row r="2271" ht="12.75">
      <c r="B2271" s="46"/>
    </row>
    <row r="2272" ht="12.75">
      <c r="B2272" s="46"/>
    </row>
    <row r="2273" ht="12.75">
      <c r="B2273" s="46"/>
    </row>
    <row r="2274" ht="12.75">
      <c r="B2274" s="46"/>
    </row>
    <row r="2275" ht="12.75">
      <c r="B2275" s="46"/>
    </row>
    <row r="2276" ht="12.75">
      <c r="B2276" s="46"/>
    </row>
    <row r="2277" ht="12.75">
      <c r="B2277" s="46"/>
    </row>
    <row r="2278" ht="12.75">
      <c r="B2278" s="46"/>
    </row>
    <row r="2279" ht="12.75">
      <c r="B2279" s="46"/>
    </row>
    <row r="2280" ht="12.75">
      <c r="B2280" s="46"/>
    </row>
    <row r="2281" ht="12.75">
      <c r="B2281" s="46"/>
    </row>
    <row r="2282" ht="12.75">
      <c r="B2282" s="46"/>
    </row>
    <row r="2283" ht="12.75">
      <c r="B2283" s="46"/>
    </row>
    <row r="2284" ht="12.75">
      <c r="B2284" s="46"/>
    </row>
    <row r="2285" ht="12.75">
      <c r="B2285" s="46"/>
    </row>
    <row r="2286" ht="12.75">
      <c r="B2286" s="46"/>
    </row>
    <row r="2287" ht="12.75">
      <c r="B2287" s="46"/>
    </row>
    <row r="2288" ht="12.75">
      <c r="B2288" s="46"/>
    </row>
    <row r="2289" ht="12.75">
      <c r="B2289" s="46"/>
    </row>
    <row r="2290" ht="12.75">
      <c r="B2290" s="46"/>
    </row>
    <row r="2291" ht="12.75">
      <c r="B2291" s="46"/>
    </row>
    <row r="2292" ht="12.75">
      <c r="B2292" s="46"/>
    </row>
    <row r="2293" ht="12.75">
      <c r="B2293" s="46"/>
    </row>
    <row r="2294" ht="12.75">
      <c r="B2294" s="46"/>
    </row>
    <row r="2295" ht="12.75">
      <c r="B2295" s="46"/>
    </row>
    <row r="2296" ht="12.75">
      <c r="B2296" s="46"/>
    </row>
    <row r="2297" ht="12.75">
      <c r="B2297" s="46"/>
    </row>
    <row r="2298" ht="12.75">
      <c r="B2298" s="46"/>
    </row>
    <row r="2299" ht="12.75">
      <c r="B2299" s="46"/>
    </row>
    <row r="2300" ht="12.75">
      <c r="B2300" s="46"/>
    </row>
    <row r="2301" ht="12.75">
      <c r="B2301" s="46"/>
    </row>
    <row r="2302" ht="12.75">
      <c r="B2302" s="46"/>
    </row>
    <row r="2303" ht="12.75">
      <c r="B2303" s="46"/>
    </row>
    <row r="2304" ht="12.75">
      <c r="B2304" s="46"/>
    </row>
    <row r="2305" ht="12.75">
      <c r="B2305" s="46"/>
    </row>
    <row r="2306" ht="12.75">
      <c r="B2306" s="46"/>
    </row>
    <row r="2307" ht="12.75">
      <c r="B2307" s="46"/>
    </row>
    <row r="2308" ht="12.75">
      <c r="B2308" s="46"/>
    </row>
    <row r="2309" ht="12.75">
      <c r="B2309" s="46"/>
    </row>
    <row r="2310" ht="12.75">
      <c r="B2310" s="46"/>
    </row>
    <row r="2311" ht="12.75">
      <c r="B2311" s="46"/>
    </row>
    <row r="2312" ht="12.75">
      <c r="B2312" s="46"/>
    </row>
    <row r="2313" ht="12.75">
      <c r="B2313" s="46"/>
    </row>
    <row r="2314" ht="12.75">
      <c r="B2314" s="46"/>
    </row>
    <row r="2315" ht="12.75">
      <c r="B2315" s="46"/>
    </row>
    <row r="2316" ht="12.75">
      <c r="B2316" s="46"/>
    </row>
    <row r="2317" ht="12.75">
      <c r="B2317" s="46"/>
    </row>
    <row r="2318" ht="12.75">
      <c r="B2318" s="46"/>
    </row>
    <row r="2319" ht="12.75">
      <c r="B2319" s="46"/>
    </row>
    <row r="2320" ht="12.75">
      <c r="B2320" s="46"/>
    </row>
    <row r="2321" ht="12.75">
      <c r="B2321" s="46"/>
    </row>
    <row r="2322" ht="12.75">
      <c r="B2322" s="46"/>
    </row>
    <row r="2323" ht="12.75">
      <c r="B2323" s="46"/>
    </row>
    <row r="2324" ht="12.75">
      <c r="B2324" s="46"/>
    </row>
    <row r="2325" ht="12.75">
      <c r="B2325" s="46"/>
    </row>
    <row r="2326" ht="12.75">
      <c r="B2326" s="46"/>
    </row>
    <row r="2327" ht="12.75">
      <c r="B2327" s="46"/>
    </row>
    <row r="2328" ht="12.75">
      <c r="B2328" s="46"/>
    </row>
    <row r="2329" ht="12.75">
      <c r="B2329" s="46"/>
    </row>
    <row r="2330" ht="12.75">
      <c r="B2330" s="46"/>
    </row>
    <row r="2331" ht="12.75">
      <c r="B2331" s="46"/>
    </row>
    <row r="2332" ht="12.75">
      <c r="B2332" s="46"/>
    </row>
    <row r="2333" ht="12.75">
      <c r="B2333" s="46"/>
    </row>
    <row r="2334" ht="12.75">
      <c r="B2334" s="46"/>
    </row>
    <row r="2335" ht="12.75">
      <c r="B2335" s="46"/>
    </row>
    <row r="2336" ht="12.75">
      <c r="B2336" s="46"/>
    </row>
    <row r="2337" ht="12.75">
      <c r="B2337" s="46"/>
    </row>
    <row r="2338" ht="12.75">
      <c r="B2338" s="46"/>
    </row>
    <row r="2339" ht="12.75">
      <c r="B2339" s="46"/>
    </row>
    <row r="2340" ht="12.75">
      <c r="B2340" s="46"/>
    </row>
    <row r="2341" ht="12.75">
      <c r="B2341" s="46"/>
    </row>
    <row r="2342" ht="12.75">
      <c r="B2342" s="46"/>
    </row>
    <row r="2343" ht="12.75">
      <c r="B2343" s="46"/>
    </row>
    <row r="2344" ht="12.75">
      <c r="B2344" s="46"/>
    </row>
    <row r="2345" ht="12.75">
      <c r="B2345" s="46"/>
    </row>
    <row r="2346" ht="12.75">
      <c r="B2346" s="46"/>
    </row>
    <row r="2347" ht="12.75">
      <c r="B2347" s="46"/>
    </row>
    <row r="2348" ht="12.75">
      <c r="B2348" s="46"/>
    </row>
    <row r="2349" ht="12.75">
      <c r="B2349" s="46"/>
    </row>
    <row r="2350" ht="12.75">
      <c r="B2350" s="46"/>
    </row>
    <row r="2351" ht="12.75">
      <c r="B2351" s="46"/>
    </row>
    <row r="2352" ht="12.75">
      <c r="B2352" s="46"/>
    </row>
    <row r="2353" ht="12.75">
      <c r="B2353" s="46"/>
    </row>
    <row r="2354" ht="12.75">
      <c r="B2354" s="46"/>
    </row>
    <row r="2355" ht="12.75">
      <c r="B2355" s="46"/>
    </row>
    <row r="2356" ht="12.75">
      <c r="B2356" s="46"/>
    </row>
    <row r="2357" ht="12.75">
      <c r="B2357" s="46"/>
    </row>
    <row r="2358" ht="12.75">
      <c r="B2358" s="46"/>
    </row>
    <row r="2359" ht="12.75">
      <c r="B2359" s="46"/>
    </row>
    <row r="2360" ht="12.75">
      <c r="B2360" s="46"/>
    </row>
    <row r="2361" ht="12.75">
      <c r="B2361" s="46"/>
    </row>
    <row r="2362" ht="12.75">
      <c r="B2362" s="46"/>
    </row>
    <row r="2363" ht="12.75">
      <c r="B2363" s="46"/>
    </row>
    <row r="2364" ht="12.75">
      <c r="B2364" s="46"/>
    </row>
    <row r="2365" ht="12.75">
      <c r="B2365" s="46"/>
    </row>
    <row r="2366" ht="12.75">
      <c r="B2366" s="46"/>
    </row>
    <row r="2367" ht="12.75">
      <c r="B2367" s="46"/>
    </row>
    <row r="2368" ht="12.75">
      <c r="B2368" s="46"/>
    </row>
    <row r="2369" ht="12.75">
      <c r="B2369" s="46"/>
    </row>
    <row r="2370" ht="12.75">
      <c r="B2370" s="46"/>
    </row>
    <row r="2371" ht="12.75">
      <c r="B2371" s="46"/>
    </row>
    <row r="2372" ht="12.75">
      <c r="B2372" s="46"/>
    </row>
    <row r="2373" ht="12.75">
      <c r="B2373" s="46"/>
    </row>
    <row r="2374" ht="12.75">
      <c r="B2374" s="46"/>
    </row>
    <row r="2375" ht="12.75">
      <c r="B2375" s="46"/>
    </row>
    <row r="2376" ht="12.75">
      <c r="B2376" s="46"/>
    </row>
    <row r="2377" ht="12.75">
      <c r="B2377" s="46"/>
    </row>
    <row r="2378" ht="12.75">
      <c r="B2378" s="46"/>
    </row>
    <row r="2379" ht="12.75">
      <c r="B2379" s="46"/>
    </row>
    <row r="2380" ht="12.75">
      <c r="B2380" s="46"/>
    </row>
    <row r="2381" ht="12.75">
      <c r="B2381" s="46"/>
    </row>
    <row r="2382" ht="12.75">
      <c r="B2382" s="46"/>
    </row>
    <row r="2383" ht="12.75">
      <c r="B2383" s="46"/>
    </row>
    <row r="2384" ht="12.75">
      <c r="B2384" s="46"/>
    </row>
    <row r="2385" ht="12.75">
      <c r="B2385" s="46"/>
    </row>
    <row r="2386" ht="12.75">
      <c r="B2386" s="46"/>
    </row>
    <row r="2387" ht="12.75">
      <c r="B2387" s="46"/>
    </row>
    <row r="2388" ht="12.75">
      <c r="B2388" s="46"/>
    </row>
    <row r="2389" ht="12.75">
      <c r="B2389" s="46"/>
    </row>
    <row r="2390" ht="12.75">
      <c r="B2390" s="46"/>
    </row>
    <row r="2391" ht="12.75">
      <c r="B2391" s="46"/>
    </row>
    <row r="2392" ht="12.75">
      <c r="B2392" s="46"/>
    </row>
    <row r="2393" ht="12.75">
      <c r="B2393" s="46"/>
    </row>
    <row r="2394" ht="12.75">
      <c r="B2394" s="46"/>
    </row>
    <row r="2395" ht="12.75">
      <c r="B2395" s="46"/>
    </row>
    <row r="2396" ht="12.75">
      <c r="B2396" s="46"/>
    </row>
    <row r="2397" ht="12.75">
      <c r="B2397" s="46"/>
    </row>
    <row r="2398" ht="12.75">
      <c r="B2398" s="46"/>
    </row>
    <row r="2399" ht="12.75">
      <c r="B2399" s="46"/>
    </row>
    <row r="2400" ht="12.75">
      <c r="B2400" s="46"/>
    </row>
    <row r="2401" ht="12.75">
      <c r="B2401" s="46"/>
    </row>
    <row r="2402" ht="12.75">
      <c r="B2402" s="46"/>
    </row>
    <row r="2403" ht="12.75">
      <c r="B2403" s="46"/>
    </row>
    <row r="2404" ht="12.75">
      <c r="B2404" s="46"/>
    </row>
    <row r="2405" ht="12.75">
      <c r="B2405" s="46"/>
    </row>
    <row r="2406" ht="12.75">
      <c r="B2406" s="46"/>
    </row>
    <row r="2407" ht="12.75">
      <c r="B2407" s="46"/>
    </row>
    <row r="2408" ht="12.75">
      <c r="B2408" s="46"/>
    </row>
    <row r="2409" ht="12.75">
      <c r="B2409" s="46"/>
    </row>
    <row r="2410" ht="12.75">
      <c r="B2410" s="46"/>
    </row>
    <row r="2411" ht="12.75">
      <c r="B2411" s="46"/>
    </row>
    <row r="2412" ht="12.75">
      <c r="B2412" s="46"/>
    </row>
    <row r="2413" ht="12.75">
      <c r="B2413" s="46"/>
    </row>
    <row r="2414" ht="12.75">
      <c r="B2414" s="46"/>
    </row>
    <row r="2415" ht="12.75">
      <c r="B2415" s="46"/>
    </row>
    <row r="2416" ht="12.75">
      <c r="B2416" s="46"/>
    </row>
    <row r="2417" ht="12.75">
      <c r="B2417" s="46"/>
    </row>
    <row r="2418" ht="12.75">
      <c r="B2418" s="46"/>
    </row>
    <row r="2419" ht="12.75">
      <c r="B2419" s="46"/>
    </row>
    <row r="2420" ht="12.75">
      <c r="B2420" s="46"/>
    </row>
    <row r="2421" ht="12.75">
      <c r="B2421" s="46"/>
    </row>
    <row r="2422" ht="12.75">
      <c r="B2422" s="46"/>
    </row>
    <row r="2423" ht="12.75">
      <c r="B2423" s="46"/>
    </row>
    <row r="2424" ht="12.75">
      <c r="B2424" s="46"/>
    </row>
    <row r="2425" ht="12.75">
      <c r="B2425" s="46"/>
    </row>
    <row r="2426" ht="12.75">
      <c r="B2426" s="46"/>
    </row>
    <row r="2427" ht="12.75">
      <c r="B2427" s="46"/>
    </row>
    <row r="2428" ht="12.75">
      <c r="B2428" s="46"/>
    </row>
    <row r="2429" ht="12.75">
      <c r="B2429" s="46"/>
    </row>
    <row r="2430" ht="12.75">
      <c r="B2430" s="46"/>
    </row>
    <row r="2431" ht="12.75">
      <c r="B2431" s="46"/>
    </row>
    <row r="2432" ht="12.75">
      <c r="B2432" s="46"/>
    </row>
    <row r="2433" ht="12.75">
      <c r="B2433" s="46"/>
    </row>
    <row r="2434" ht="12.75">
      <c r="B2434" s="46"/>
    </row>
    <row r="2435" ht="12.75">
      <c r="B2435" s="46"/>
    </row>
    <row r="2436" ht="12.75">
      <c r="B2436" s="46"/>
    </row>
    <row r="2437" ht="12.75">
      <c r="B2437" s="46"/>
    </row>
    <row r="2438" ht="12.75">
      <c r="B2438" s="46"/>
    </row>
    <row r="2439" ht="12.75">
      <c r="B2439" s="46"/>
    </row>
    <row r="2440" ht="12.75">
      <c r="B2440" s="46"/>
    </row>
    <row r="2441" ht="12.75">
      <c r="B2441" s="46"/>
    </row>
    <row r="2442" ht="12.75">
      <c r="B2442" s="46"/>
    </row>
    <row r="2443" ht="12.75">
      <c r="B2443" s="46"/>
    </row>
    <row r="2444" ht="12.75">
      <c r="B2444" s="46"/>
    </row>
    <row r="2445" ht="12.75">
      <c r="B2445" s="46"/>
    </row>
    <row r="2446" ht="12.75">
      <c r="B2446" s="46"/>
    </row>
    <row r="2447" ht="12.75">
      <c r="B2447" s="46"/>
    </row>
    <row r="2448" ht="12.75">
      <c r="B2448" s="46"/>
    </row>
    <row r="2449" ht="12.75">
      <c r="B2449" s="46"/>
    </row>
    <row r="2450" ht="12.75">
      <c r="B2450" s="46"/>
    </row>
    <row r="2451" ht="12.75">
      <c r="B2451" s="46"/>
    </row>
    <row r="2452" ht="12.75">
      <c r="B2452" s="46"/>
    </row>
    <row r="2453" ht="12.75">
      <c r="B2453" s="46"/>
    </row>
    <row r="2454" ht="12.75">
      <c r="B2454" s="46"/>
    </row>
    <row r="2455" ht="12.75">
      <c r="B2455" s="46"/>
    </row>
    <row r="2456" ht="12.75">
      <c r="B2456" s="46"/>
    </row>
    <row r="2457" ht="12.75">
      <c r="B2457" s="46"/>
    </row>
    <row r="2458" ht="12.75">
      <c r="B2458" s="46"/>
    </row>
    <row r="2459" ht="12.75">
      <c r="B2459" s="46"/>
    </row>
    <row r="2460" ht="12.75">
      <c r="B2460" s="46"/>
    </row>
    <row r="2461" ht="12.75">
      <c r="B2461" s="46"/>
    </row>
    <row r="2462" ht="12.75">
      <c r="B2462" s="46"/>
    </row>
    <row r="2463" ht="12.75">
      <c r="B2463" s="46"/>
    </row>
    <row r="2464" ht="12.75">
      <c r="B2464" s="46"/>
    </row>
    <row r="2465" ht="12.75">
      <c r="B2465" s="46"/>
    </row>
    <row r="2466" ht="12.75">
      <c r="B2466" s="46"/>
    </row>
    <row r="2467" ht="12.75">
      <c r="B2467" s="46"/>
    </row>
    <row r="2468" ht="12.75">
      <c r="B2468" s="46"/>
    </row>
    <row r="2469" ht="12.75">
      <c r="B2469" s="46"/>
    </row>
    <row r="2470" ht="12.75">
      <c r="B2470" s="46"/>
    </row>
    <row r="2471" ht="12.75">
      <c r="B2471" s="46"/>
    </row>
    <row r="2472" ht="12.75">
      <c r="B2472" s="46"/>
    </row>
    <row r="2473" ht="12.75">
      <c r="B2473" s="46"/>
    </row>
    <row r="2474" ht="12.75">
      <c r="B2474" s="46"/>
    </row>
    <row r="2475" ht="12.75">
      <c r="B2475" s="46"/>
    </row>
    <row r="2476" ht="12.75">
      <c r="B2476" s="46"/>
    </row>
    <row r="2477" ht="12.75">
      <c r="B2477" s="46"/>
    </row>
    <row r="2478" ht="12.75">
      <c r="B2478" s="46"/>
    </row>
    <row r="2479" ht="12.75">
      <c r="B2479" s="46"/>
    </row>
    <row r="2480" ht="12.75">
      <c r="B2480" s="46"/>
    </row>
    <row r="2481" ht="12.75">
      <c r="B2481" s="46"/>
    </row>
    <row r="2482" ht="12.75">
      <c r="B2482" s="46"/>
    </row>
    <row r="2483" ht="12.75">
      <c r="B2483" s="46"/>
    </row>
    <row r="2484" ht="12.75">
      <c r="B2484" s="46"/>
    </row>
    <row r="2485" ht="12.75">
      <c r="B2485" s="46"/>
    </row>
    <row r="2486" ht="12.75">
      <c r="B2486" s="46"/>
    </row>
    <row r="2487" ht="12.75">
      <c r="B2487" s="46"/>
    </row>
    <row r="2488" ht="12.75">
      <c r="B2488" s="46"/>
    </row>
    <row r="2489" ht="12.75">
      <c r="B2489" s="46"/>
    </row>
    <row r="2490" ht="12.75">
      <c r="B2490" s="46"/>
    </row>
    <row r="2491" ht="12.75">
      <c r="B2491" s="46"/>
    </row>
    <row r="2492" ht="12.75">
      <c r="B2492" s="46"/>
    </row>
    <row r="2493" ht="12.75">
      <c r="B2493" s="46"/>
    </row>
    <row r="2494" ht="12.75">
      <c r="B2494" s="46"/>
    </row>
    <row r="2495" ht="12.75">
      <c r="B2495" s="46"/>
    </row>
    <row r="2496" ht="12.75">
      <c r="B2496" s="46"/>
    </row>
    <row r="2497" ht="12.75">
      <c r="B2497" s="46"/>
    </row>
    <row r="2498" ht="12.75">
      <c r="B2498" s="46"/>
    </row>
    <row r="2499" ht="12.75">
      <c r="B2499" s="46"/>
    </row>
    <row r="2500" ht="12.75">
      <c r="B2500" s="46"/>
    </row>
    <row r="2501" ht="12.75">
      <c r="B2501" s="46"/>
    </row>
    <row r="2502" ht="12.75">
      <c r="B2502" s="46"/>
    </row>
    <row r="2503" ht="12.75">
      <c r="B2503" s="46"/>
    </row>
    <row r="2504" ht="12.75">
      <c r="B2504" s="46"/>
    </row>
    <row r="2505" ht="12.75">
      <c r="B2505" s="46"/>
    </row>
    <row r="2506" ht="12.75">
      <c r="B2506" s="46"/>
    </row>
    <row r="2507" ht="12.75">
      <c r="B2507" s="46"/>
    </row>
    <row r="2508" ht="12.75">
      <c r="B2508" s="46"/>
    </row>
    <row r="2509" ht="12.75">
      <c r="B2509" s="46"/>
    </row>
    <row r="2510" ht="12.75">
      <c r="B2510" s="46"/>
    </row>
    <row r="2511" ht="12.75">
      <c r="B2511" s="46"/>
    </row>
    <row r="2512" ht="12.75">
      <c r="B2512" s="46"/>
    </row>
    <row r="2513" ht="12.75">
      <c r="B2513" s="46"/>
    </row>
    <row r="2514" ht="12.75">
      <c r="B2514" s="46"/>
    </row>
    <row r="2515" ht="12.75">
      <c r="B2515" s="46"/>
    </row>
    <row r="2516" ht="12.75">
      <c r="B2516" s="46"/>
    </row>
    <row r="2517" ht="12.75">
      <c r="B2517" s="46"/>
    </row>
    <row r="2518" ht="12.75">
      <c r="B2518" s="46"/>
    </row>
    <row r="2519" ht="12.75">
      <c r="B2519" s="46"/>
    </row>
    <row r="2520" ht="12.75">
      <c r="B2520" s="46"/>
    </row>
    <row r="2521" ht="12.75">
      <c r="B2521" s="46"/>
    </row>
    <row r="2522" ht="12.75">
      <c r="B2522" s="46"/>
    </row>
    <row r="2523" ht="12.75">
      <c r="B2523" s="46"/>
    </row>
    <row r="2524" ht="12.75">
      <c r="B2524" s="46"/>
    </row>
    <row r="2525" ht="12.75">
      <c r="B2525" s="46"/>
    </row>
    <row r="2526" ht="12.75">
      <c r="B2526" s="46"/>
    </row>
    <row r="2527" ht="12.75">
      <c r="B2527" s="46"/>
    </row>
    <row r="2528" ht="12.75">
      <c r="B2528" s="46"/>
    </row>
    <row r="2529" ht="12.75">
      <c r="B2529" s="46"/>
    </row>
    <row r="2530" ht="12.75">
      <c r="B2530" s="46"/>
    </row>
    <row r="2531" ht="12.75">
      <c r="B2531" s="46"/>
    </row>
    <row r="2532" ht="12.75">
      <c r="B2532" s="46"/>
    </row>
    <row r="2533" ht="12.75">
      <c r="B2533" s="46"/>
    </row>
    <row r="2534" ht="12.75">
      <c r="B2534" s="46"/>
    </row>
    <row r="2535" ht="12.75">
      <c r="B2535" s="46"/>
    </row>
    <row r="2536" ht="12.75">
      <c r="B2536" s="46"/>
    </row>
    <row r="2537" ht="12.75">
      <c r="B2537" s="46"/>
    </row>
    <row r="2538" ht="12.75">
      <c r="B2538" s="46"/>
    </row>
    <row r="2539" ht="12.75">
      <c r="B2539" s="46"/>
    </row>
    <row r="2540" ht="12.75">
      <c r="B2540" s="46"/>
    </row>
    <row r="2541" ht="12.75">
      <c r="B2541" s="46"/>
    </row>
    <row r="2542" ht="12.75">
      <c r="B2542" s="46"/>
    </row>
    <row r="2543" ht="12.75">
      <c r="B2543" s="46"/>
    </row>
    <row r="2544" ht="12.75">
      <c r="B2544" s="46"/>
    </row>
    <row r="2545" ht="12.75">
      <c r="B2545" s="46"/>
    </row>
    <row r="2546" ht="12.75">
      <c r="B2546" s="46"/>
    </row>
    <row r="2547" ht="12.75">
      <c r="B2547" s="46"/>
    </row>
    <row r="2548" ht="12.75">
      <c r="B2548" s="46"/>
    </row>
    <row r="2549" ht="12.75">
      <c r="B2549" s="46"/>
    </row>
    <row r="2550" ht="12.75">
      <c r="B2550" s="46"/>
    </row>
    <row r="2551" ht="12.75">
      <c r="B2551" s="46"/>
    </row>
    <row r="2552" ht="12.75">
      <c r="B2552" s="46"/>
    </row>
    <row r="2553" ht="12.75">
      <c r="B2553" s="46"/>
    </row>
    <row r="2554" ht="12.75">
      <c r="B2554" s="46"/>
    </row>
    <row r="2555" ht="12.75">
      <c r="B2555" s="46"/>
    </row>
    <row r="2556" ht="12.75">
      <c r="B2556" s="46"/>
    </row>
    <row r="2557" ht="12.75">
      <c r="B2557" s="46"/>
    </row>
    <row r="2558" ht="12.75">
      <c r="B2558" s="46"/>
    </row>
    <row r="2559" ht="12.75">
      <c r="B2559" s="46"/>
    </row>
    <row r="2560" ht="12.75">
      <c r="B2560" s="46"/>
    </row>
    <row r="2561" ht="12.75">
      <c r="B2561" s="46"/>
    </row>
    <row r="2562" ht="12.75">
      <c r="B2562" s="46"/>
    </row>
    <row r="2563" ht="12.75">
      <c r="B2563" s="46"/>
    </row>
    <row r="2564" ht="12.75">
      <c r="B2564" s="46"/>
    </row>
    <row r="2565" ht="12.75">
      <c r="B2565" s="46"/>
    </row>
    <row r="2566" ht="12.75">
      <c r="B2566" s="46"/>
    </row>
    <row r="2567" ht="12.75">
      <c r="B2567" s="46"/>
    </row>
    <row r="2568" ht="12.75">
      <c r="B2568" s="46"/>
    </row>
    <row r="2569" ht="12.75">
      <c r="B2569" s="46"/>
    </row>
    <row r="2570" ht="12.75">
      <c r="B2570" s="46"/>
    </row>
    <row r="2571" ht="12.75">
      <c r="B2571" s="46"/>
    </row>
    <row r="2572" ht="12.75">
      <c r="B2572" s="46"/>
    </row>
    <row r="2573" ht="12.75">
      <c r="B2573" s="46"/>
    </row>
    <row r="2574" ht="12.75">
      <c r="B2574" s="46"/>
    </row>
    <row r="2575" ht="12.75">
      <c r="B2575" s="46"/>
    </row>
    <row r="2576" ht="12.75">
      <c r="B2576" s="46"/>
    </row>
    <row r="2577" ht="12.75">
      <c r="B2577" s="46"/>
    </row>
    <row r="2578" ht="12.75">
      <c r="B2578" s="46"/>
    </row>
    <row r="2579" ht="12.75">
      <c r="B2579" s="46"/>
    </row>
    <row r="2580" ht="12.75">
      <c r="B2580" s="46"/>
    </row>
    <row r="2581" ht="12.75">
      <c r="B2581" s="46"/>
    </row>
    <row r="2582" ht="12.75">
      <c r="B2582" s="46"/>
    </row>
    <row r="2583" ht="12.75">
      <c r="B2583" s="46"/>
    </row>
    <row r="2584" ht="12.75">
      <c r="B2584" s="46"/>
    </row>
    <row r="2585" ht="12.75">
      <c r="B2585" s="46"/>
    </row>
    <row r="2586" ht="12.75">
      <c r="B2586" s="46"/>
    </row>
    <row r="2587" ht="12.75">
      <c r="B2587" s="46"/>
    </row>
    <row r="2588" ht="12.75">
      <c r="B2588" s="46"/>
    </row>
    <row r="2589" ht="12.75">
      <c r="B2589" s="46"/>
    </row>
    <row r="2590" ht="12.75">
      <c r="B2590" s="46"/>
    </row>
    <row r="2591" ht="12.75">
      <c r="B2591" s="46"/>
    </row>
    <row r="2592" ht="12.75">
      <c r="B2592" s="46"/>
    </row>
    <row r="2593" ht="12.75">
      <c r="B2593" s="46"/>
    </row>
    <row r="2594" ht="12.75">
      <c r="B2594" s="46"/>
    </row>
    <row r="2595" ht="12.75">
      <c r="B2595" s="46"/>
    </row>
    <row r="2596" ht="12.75">
      <c r="B2596" s="46"/>
    </row>
    <row r="2597" ht="12.75">
      <c r="B2597" s="46"/>
    </row>
    <row r="2598" ht="12.75">
      <c r="B2598" s="46"/>
    </row>
    <row r="2599" ht="12.75">
      <c r="B2599" s="46"/>
    </row>
    <row r="2600" ht="12.75">
      <c r="B2600" s="46"/>
    </row>
    <row r="2601" ht="12.75">
      <c r="B2601" s="46"/>
    </row>
    <row r="2602" ht="12.75">
      <c r="B2602" s="46"/>
    </row>
    <row r="2603" ht="12.75">
      <c r="B2603" s="46"/>
    </row>
    <row r="2604" ht="12.75">
      <c r="B2604" s="46"/>
    </row>
    <row r="2605" ht="12.75">
      <c r="B2605" s="46"/>
    </row>
    <row r="2606" ht="12.75">
      <c r="B2606" s="46"/>
    </row>
    <row r="2607" ht="12.75">
      <c r="B2607" s="46"/>
    </row>
    <row r="2608" ht="12.75">
      <c r="B2608" s="46"/>
    </row>
    <row r="2609" ht="12.75">
      <c r="B2609" s="46"/>
    </row>
    <row r="2610" ht="12.75">
      <c r="B2610" s="46"/>
    </row>
    <row r="2611" ht="12.75">
      <c r="B2611" s="46"/>
    </row>
    <row r="2612" ht="12.75">
      <c r="B2612" s="46"/>
    </row>
    <row r="2613" ht="12.75">
      <c r="B2613" s="46"/>
    </row>
    <row r="2614" ht="12.75">
      <c r="B2614" s="46"/>
    </row>
    <row r="2615" ht="12.75">
      <c r="B2615" s="46"/>
    </row>
    <row r="2616" ht="12.75">
      <c r="B2616" s="46"/>
    </row>
    <row r="2617" ht="12.75">
      <c r="B2617" s="46"/>
    </row>
    <row r="2618" ht="12.75">
      <c r="B2618" s="46"/>
    </row>
    <row r="2619" ht="12.75">
      <c r="B2619" s="46"/>
    </row>
    <row r="2620" ht="12.75">
      <c r="B2620" s="46"/>
    </row>
    <row r="2621" ht="12.75">
      <c r="B2621" s="46"/>
    </row>
    <row r="2622" ht="12.75">
      <c r="B2622" s="46"/>
    </row>
    <row r="2623" ht="12.75">
      <c r="B2623" s="46"/>
    </row>
    <row r="2624" ht="12.75">
      <c r="B2624" s="46"/>
    </row>
    <row r="2625" ht="12.75">
      <c r="B2625" s="46"/>
    </row>
    <row r="2626" ht="12.75">
      <c r="B2626" s="46"/>
    </row>
    <row r="2627" ht="12.75">
      <c r="B2627" s="46"/>
    </row>
    <row r="2628" ht="12.75">
      <c r="B2628" s="46"/>
    </row>
    <row r="2629" ht="12.75">
      <c r="B2629" s="46"/>
    </row>
    <row r="2630" ht="12.75">
      <c r="B2630" s="46"/>
    </row>
    <row r="2631" ht="12.75">
      <c r="B2631" s="46"/>
    </row>
    <row r="2632" ht="12.75">
      <c r="B2632" s="46"/>
    </row>
    <row r="2633" ht="12.75">
      <c r="B2633" s="46"/>
    </row>
    <row r="2634" ht="12.75">
      <c r="B2634" s="46"/>
    </row>
    <row r="2635" ht="12.75">
      <c r="B2635" s="46"/>
    </row>
    <row r="2636" ht="12.75">
      <c r="B2636" s="46"/>
    </row>
    <row r="2637" ht="12.75">
      <c r="B2637" s="46"/>
    </row>
    <row r="2638" ht="12.75">
      <c r="B2638" s="46"/>
    </row>
    <row r="2639" ht="12.75">
      <c r="B2639" s="46"/>
    </row>
    <row r="2640" ht="12.75">
      <c r="B2640" s="46"/>
    </row>
    <row r="2641" ht="12.75">
      <c r="B2641" s="46"/>
    </row>
    <row r="2642" ht="12.75">
      <c r="B2642" s="46"/>
    </row>
    <row r="2643" ht="12.75">
      <c r="B2643" s="46"/>
    </row>
    <row r="2644" ht="12.75">
      <c r="B2644" s="46"/>
    </row>
    <row r="2645" ht="12.75">
      <c r="B2645" s="46"/>
    </row>
    <row r="2646" ht="12.75">
      <c r="B2646" s="46"/>
    </row>
    <row r="2647" ht="12.75">
      <c r="B2647" s="46"/>
    </row>
    <row r="2648" ht="12.75">
      <c r="B2648" s="46"/>
    </row>
    <row r="2649" ht="12.75">
      <c r="B2649" s="46"/>
    </row>
    <row r="2650" ht="12.75">
      <c r="B2650" s="46"/>
    </row>
    <row r="2651" ht="12.75">
      <c r="B2651" s="46"/>
    </row>
    <row r="2652" ht="12.75">
      <c r="B2652" s="46"/>
    </row>
    <row r="2653" ht="12.75">
      <c r="B2653" s="46"/>
    </row>
    <row r="2654" ht="12.75">
      <c r="B2654" s="46"/>
    </row>
    <row r="2655" ht="12.75">
      <c r="B2655" s="46"/>
    </row>
    <row r="2656" ht="12.75">
      <c r="B2656" s="46"/>
    </row>
    <row r="2657" ht="12.75">
      <c r="B2657" s="46"/>
    </row>
    <row r="2658" ht="12.75">
      <c r="B2658" s="46"/>
    </row>
    <row r="2659" ht="12.75">
      <c r="B2659" s="46"/>
    </row>
    <row r="2660" ht="12.75">
      <c r="B2660" s="46"/>
    </row>
    <row r="2661" ht="12.75">
      <c r="B2661" s="46"/>
    </row>
    <row r="2662" ht="12.75">
      <c r="B2662" s="46"/>
    </row>
    <row r="2663" ht="12.75">
      <c r="B2663" s="46"/>
    </row>
    <row r="2664" ht="12.75">
      <c r="B2664" s="46"/>
    </row>
    <row r="2665" ht="12.75">
      <c r="B2665" s="46"/>
    </row>
    <row r="2666" ht="12.75">
      <c r="B2666" s="46"/>
    </row>
    <row r="2667" ht="12.75">
      <c r="B2667" s="46"/>
    </row>
    <row r="2668" ht="12.75">
      <c r="B2668" s="46"/>
    </row>
    <row r="2669" ht="12.75">
      <c r="B2669" s="46"/>
    </row>
    <row r="2670" ht="12.75">
      <c r="B2670" s="46"/>
    </row>
    <row r="2671" ht="12.75">
      <c r="B2671" s="46"/>
    </row>
    <row r="2672" ht="12.75">
      <c r="B2672" s="46"/>
    </row>
    <row r="2673" ht="12.75">
      <c r="B2673" s="46"/>
    </row>
    <row r="2674" ht="12.75">
      <c r="B2674" s="46"/>
    </row>
    <row r="2675" ht="12.75">
      <c r="B2675" s="46"/>
    </row>
    <row r="2676" ht="12.75">
      <c r="B2676" s="46"/>
    </row>
    <row r="2677" ht="12.75">
      <c r="B2677" s="46"/>
    </row>
    <row r="2678" ht="12.75">
      <c r="B2678" s="46"/>
    </row>
    <row r="2679" ht="12.75">
      <c r="B2679" s="46"/>
    </row>
    <row r="2680" ht="12.75">
      <c r="B2680" s="46"/>
    </row>
    <row r="2681" ht="12.75">
      <c r="B2681" s="46"/>
    </row>
    <row r="2682" ht="12.75">
      <c r="B2682" s="46"/>
    </row>
    <row r="2683" ht="12.75">
      <c r="B2683" s="46"/>
    </row>
    <row r="2684" ht="12.75">
      <c r="B2684" s="46"/>
    </row>
    <row r="2685" ht="12.75">
      <c r="B2685" s="46"/>
    </row>
    <row r="2686" ht="12.75">
      <c r="B2686" s="46"/>
    </row>
    <row r="2687" ht="12.75">
      <c r="B2687" s="46"/>
    </row>
    <row r="2688" ht="12.75">
      <c r="B2688" s="46"/>
    </row>
    <row r="2689" ht="12.75">
      <c r="B2689" s="46"/>
    </row>
    <row r="2690" ht="12.75">
      <c r="B2690" s="46"/>
    </row>
    <row r="2691" ht="12.75">
      <c r="B2691" s="46"/>
    </row>
    <row r="2692" ht="12.75">
      <c r="B2692" s="46"/>
    </row>
    <row r="2693" ht="12.75">
      <c r="B2693" s="46"/>
    </row>
    <row r="2694" ht="12.75">
      <c r="B2694" s="46"/>
    </row>
    <row r="2695" ht="12.75">
      <c r="B2695" s="46"/>
    </row>
    <row r="2696" ht="12.75">
      <c r="B2696" s="46"/>
    </row>
    <row r="2697" ht="12.75">
      <c r="B2697" s="46"/>
    </row>
    <row r="2698" ht="12.75">
      <c r="B2698" s="46"/>
    </row>
    <row r="2699" ht="12.75">
      <c r="B2699" s="46"/>
    </row>
    <row r="2700" ht="12.75">
      <c r="B2700" s="46"/>
    </row>
    <row r="2701" ht="12.75">
      <c r="B2701" s="46"/>
    </row>
    <row r="2702" ht="12.75">
      <c r="B2702" s="46"/>
    </row>
    <row r="2703" ht="12.75">
      <c r="B2703" s="46"/>
    </row>
    <row r="2704" ht="12.75">
      <c r="B2704" s="46"/>
    </row>
    <row r="2705" ht="12.75">
      <c r="B2705" s="46"/>
    </row>
    <row r="2706" ht="12.75">
      <c r="B2706" s="46"/>
    </row>
    <row r="2707" ht="12.75">
      <c r="B2707" s="46"/>
    </row>
    <row r="2708" ht="12.75">
      <c r="B2708" s="46"/>
    </row>
    <row r="2709" ht="12.75">
      <c r="B2709" s="46"/>
    </row>
    <row r="2710" ht="12.75">
      <c r="B2710" s="46"/>
    </row>
    <row r="2711" ht="12.75">
      <c r="B2711" s="46"/>
    </row>
    <row r="2712" ht="12.75">
      <c r="B2712" s="46"/>
    </row>
    <row r="2713" ht="12.75">
      <c r="B2713" s="46"/>
    </row>
    <row r="2714" ht="12.75">
      <c r="B2714" s="46"/>
    </row>
    <row r="2715" ht="12.75">
      <c r="B2715" s="46"/>
    </row>
    <row r="2716" ht="12.75">
      <c r="B2716" s="46"/>
    </row>
    <row r="2717" ht="12.75">
      <c r="B2717" s="46"/>
    </row>
    <row r="2718" ht="12.75">
      <c r="B2718" s="46"/>
    </row>
    <row r="2719" ht="12.75">
      <c r="B2719" s="46"/>
    </row>
    <row r="2720" ht="12.75">
      <c r="B2720" s="46"/>
    </row>
    <row r="2721" ht="12.75">
      <c r="B2721" s="46"/>
    </row>
    <row r="2722" ht="12.75">
      <c r="B2722" s="46"/>
    </row>
    <row r="2723" ht="12.75">
      <c r="B2723" s="46"/>
    </row>
    <row r="2724" ht="12.75">
      <c r="B2724" s="46"/>
    </row>
    <row r="2725" ht="12.75">
      <c r="B2725" s="46"/>
    </row>
    <row r="2726" ht="12.75">
      <c r="B2726" s="46"/>
    </row>
    <row r="2727" ht="12.75">
      <c r="B2727" s="46"/>
    </row>
    <row r="2728" ht="12.75">
      <c r="B2728" s="46"/>
    </row>
    <row r="2729" ht="12.75">
      <c r="B2729" s="46"/>
    </row>
    <row r="2730" ht="12.75">
      <c r="B2730" s="46"/>
    </row>
    <row r="2731" ht="12.75">
      <c r="B2731" s="46"/>
    </row>
    <row r="2732" ht="12.75">
      <c r="B2732" s="46"/>
    </row>
    <row r="2733" ht="12.75">
      <c r="B2733" s="46"/>
    </row>
    <row r="2734" ht="12.75">
      <c r="B2734" s="46"/>
    </row>
    <row r="2735" ht="12.75">
      <c r="B2735" s="46"/>
    </row>
    <row r="2736" ht="12.75">
      <c r="B2736" s="46"/>
    </row>
    <row r="2737" ht="12.75">
      <c r="B2737" s="46"/>
    </row>
    <row r="2738" ht="12.75">
      <c r="B2738" s="46"/>
    </row>
    <row r="2739" ht="12.75">
      <c r="B2739" s="46"/>
    </row>
    <row r="2740" ht="12.75">
      <c r="B2740" s="46"/>
    </row>
    <row r="2741" ht="12.75">
      <c r="B2741" s="46"/>
    </row>
    <row r="2742" ht="12.75">
      <c r="B2742" s="46"/>
    </row>
    <row r="2743" ht="12.75">
      <c r="B2743" s="46"/>
    </row>
    <row r="2744" ht="12.75">
      <c r="B2744" s="46"/>
    </row>
    <row r="2745" ht="12.75">
      <c r="B2745" s="46"/>
    </row>
    <row r="2746" ht="12.75">
      <c r="B2746" s="46"/>
    </row>
    <row r="2747" ht="12.75">
      <c r="B2747" s="46"/>
    </row>
    <row r="2748" ht="12.75">
      <c r="B2748" s="46"/>
    </row>
    <row r="2749" ht="12.75">
      <c r="B2749" s="46"/>
    </row>
    <row r="2750" ht="12.75">
      <c r="B2750" s="46"/>
    </row>
    <row r="2751" ht="12.75">
      <c r="B2751" s="46"/>
    </row>
    <row r="2752" ht="12.75">
      <c r="B2752" s="46"/>
    </row>
    <row r="2753" ht="12.75">
      <c r="B2753" s="46"/>
    </row>
    <row r="2754" ht="12.75">
      <c r="B2754" s="46"/>
    </row>
    <row r="2755" ht="12.75">
      <c r="B2755" s="46"/>
    </row>
    <row r="2756" ht="12.75">
      <c r="B2756" s="46"/>
    </row>
    <row r="2757" ht="12.75">
      <c r="B2757" s="46"/>
    </row>
    <row r="2758" ht="12.75">
      <c r="B2758" s="46"/>
    </row>
    <row r="2759" ht="12.75">
      <c r="B2759" s="46"/>
    </row>
    <row r="2760" ht="12.75">
      <c r="B2760" s="46"/>
    </row>
    <row r="2761" ht="12.75">
      <c r="B2761" s="46"/>
    </row>
    <row r="2762" ht="12.75">
      <c r="B2762" s="46"/>
    </row>
    <row r="2763" ht="12.75">
      <c r="B2763" s="46"/>
    </row>
    <row r="2764" ht="12.75">
      <c r="B2764" s="46"/>
    </row>
    <row r="2765" ht="12.75">
      <c r="B2765" s="46"/>
    </row>
    <row r="2766" ht="12.75">
      <c r="B2766" s="46"/>
    </row>
    <row r="2767" ht="12.75">
      <c r="B2767" s="46"/>
    </row>
    <row r="2768" ht="12.75">
      <c r="B2768" s="46"/>
    </row>
    <row r="2769" ht="12.75">
      <c r="B2769" s="46"/>
    </row>
    <row r="2770" ht="12.75">
      <c r="B2770" s="46"/>
    </row>
    <row r="2771" ht="12.75">
      <c r="B2771" s="46"/>
    </row>
    <row r="2772" ht="12.75">
      <c r="B2772" s="46"/>
    </row>
    <row r="2773" ht="12.75">
      <c r="B2773" s="46"/>
    </row>
    <row r="2774" ht="12.75">
      <c r="B2774" s="46"/>
    </row>
    <row r="2775" ht="12.75">
      <c r="B2775" s="46"/>
    </row>
    <row r="2776" ht="12.75">
      <c r="B2776" s="46"/>
    </row>
    <row r="2777" ht="12.75">
      <c r="B2777" s="46"/>
    </row>
    <row r="2778" ht="12.75">
      <c r="B2778" s="46"/>
    </row>
    <row r="2779" ht="12.75">
      <c r="B2779" s="46"/>
    </row>
    <row r="2780" ht="12.75">
      <c r="B2780" s="46"/>
    </row>
    <row r="2781" ht="12.75">
      <c r="B2781" s="46"/>
    </row>
    <row r="2782" ht="12.75">
      <c r="B2782" s="46"/>
    </row>
    <row r="2783" ht="12.75">
      <c r="B2783" s="46"/>
    </row>
    <row r="2784" ht="12.75">
      <c r="B2784" s="46"/>
    </row>
    <row r="2785" ht="12.75">
      <c r="B2785" s="46"/>
    </row>
    <row r="2786" ht="12.75">
      <c r="B2786" s="46"/>
    </row>
    <row r="2787" ht="12.75">
      <c r="B2787" s="46"/>
    </row>
    <row r="2788" ht="12.75">
      <c r="B2788" s="46"/>
    </row>
    <row r="2789" ht="12.75">
      <c r="B2789" s="46"/>
    </row>
    <row r="2790" ht="12.75">
      <c r="B2790" s="46"/>
    </row>
    <row r="2791" ht="12.75">
      <c r="B2791" s="46"/>
    </row>
    <row r="2792" ht="12.75">
      <c r="B2792" s="46"/>
    </row>
    <row r="2793" ht="12.75">
      <c r="B2793" s="46"/>
    </row>
    <row r="2794" ht="12.75">
      <c r="B2794" s="46"/>
    </row>
    <row r="2795" ht="12.75">
      <c r="B2795" s="46"/>
    </row>
    <row r="2796" ht="12.75">
      <c r="B2796" s="46"/>
    </row>
    <row r="2797" ht="12.75">
      <c r="B2797" s="46"/>
    </row>
    <row r="2798" ht="12.75">
      <c r="B2798" s="46"/>
    </row>
    <row r="2799" ht="12.75">
      <c r="B2799" s="46"/>
    </row>
    <row r="2800" ht="12.75">
      <c r="B2800" s="46"/>
    </row>
    <row r="2801" ht="12.75">
      <c r="B2801" s="46"/>
    </row>
    <row r="2802" ht="12.75">
      <c r="B2802" s="46"/>
    </row>
    <row r="2803" ht="12.75">
      <c r="B2803" s="46"/>
    </row>
    <row r="2804" ht="12.75">
      <c r="B2804" s="46"/>
    </row>
    <row r="2805" ht="12.75">
      <c r="B2805" s="46"/>
    </row>
    <row r="2806" ht="12.75">
      <c r="B2806" s="46"/>
    </row>
    <row r="2807" ht="12.75">
      <c r="B2807" s="46"/>
    </row>
    <row r="2808" ht="12.75">
      <c r="B2808" s="46"/>
    </row>
    <row r="2809" ht="12.75">
      <c r="B2809" s="46"/>
    </row>
    <row r="2810" ht="12.75">
      <c r="B2810" s="46"/>
    </row>
    <row r="2811" ht="12.75">
      <c r="B2811" s="46"/>
    </row>
    <row r="2812" ht="12.75">
      <c r="B2812" s="46"/>
    </row>
    <row r="2813" ht="12.75">
      <c r="B2813" s="46"/>
    </row>
    <row r="2814" ht="12.75">
      <c r="B2814" s="46"/>
    </row>
    <row r="2815" ht="12.75">
      <c r="B2815" s="46"/>
    </row>
    <row r="2816" ht="12.75">
      <c r="B2816" s="46"/>
    </row>
    <row r="2817" ht="12.75">
      <c r="B2817" s="46"/>
    </row>
    <row r="2818" ht="12.75">
      <c r="B2818" s="46"/>
    </row>
    <row r="2819" ht="12.75">
      <c r="B2819" s="46"/>
    </row>
    <row r="2820" ht="12.75">
      <c r="B2820" s="46"/>
    </row>
    <row r="2821" ht="12.75">
      <c r="B2821" s="46"/>
    </row>
    <row r="2822" ht="12.75">
      <c r="B2822" s="46"/>
    </row>
    <row r="2823" ht="12.75">
      <c r="B2823" s="46"/>
    </row>
    <row r="2824" ht="12.75">
      <c r="B2824" s="46"/>
    </row>
    <row r="2825" ht="12.75">
      <c r="B2825" s="46"/>
    </row>
    <row r="2826" ht="12.75">
      <c r="B2826" s="46"/>
    </row>
    <row r="2827" ht="12.75">
      <c r="B2827" s="46"/>
    </row>
    <row r="2828" ht="12.75">
      <c r="B2828" s="46"/>
    </row>
    <row r="2829" ht="12.75">
      <c r="B2829" s="46"/>
    </row>
    <row r="2830" ht="12.75">
      <c r="B2830" s="46"/>
    </row>
    <row r="2831" ht="12.75">
      <c r="B2831" s="46"/>
    </row>
    <row r="2832" ht="12.75">
      <c r="B2832" s="46"/>
    </row>
    <row r="2833" ht="12.75">
      <c r="B2833" s="46"/>
    </row>
    <row r="2834" ht="12.75">
      <c r="B2834" s="46"/>
    </row>
    <row r="2835" ht="12.75">
      <c r="B2835" s="46"/>
    </row>
    <row r="2836" ht="12.75">
      <c r="B2836" s="46"/>
    </row>
    <row r="2837" ht="12.75">
      <c r="B2837" s="46"/>
    </row>
    <row r="2838" ht="12.75">
      <c r="B2838" s="46"/>
    </row>
    <row r="2839" ht="12.75">
      <c r="B2839" s="46"/>
    </row>
    <row r="2840" ht="12.75">
      <c r="B2840" s="46"/>
    </row>
    <row r="2841" ht="12.75">
      <c r="B2841" s="46"/>
    </row>
    <row r="2842" ht="12.75">
      <c r="B2842" s="46"/>
    </row>
    <row r="2843" ht="12.75">
      <c r="B2843" s="46"/>
    </row>
    <row r="2844" ht="12.75">
      <c r="B2844" s="46"/>
    </row>
    <row r="2845" ht="12.75">
      <c r="B2845" s="46"/>
    </row>
    <row r="2846" ht="12.75">
      <c r="B2846" s="46"/>
    </row>
    <row r="2847" ht="12.75">
      <c r="B2847" s="46"/>
    </row>
    <row r="2848" ht="12.75">
      <c r="B2848" s="46"/>
    </row>
    <row r="2849" ht="12.75">
      <c r="B2849" s="46"/>
    </row>
    <row r="2850" ht="12.75">
      <c r="B2850" s="46"/>
    </row>
    <row r="2851" ht="12.75">
      <c r="B2851" s="46"/>
    </row>
    <row r="2852" ht="12.75">
      <c r="B2852" s="46"/>
    </row>
    <row r="2853" ht="12.75">
      <c r="B2853" s="46"/>
    </row>
    <row r="2854" ht="12.75">
      <c r="B2854" s="46"/>
    </row>
    <row r="2855" ht="12.75">
      <c r="B2855" s="46"/>
    </row>
    <row r="2856" ht="12.75">
      <c r="B2856" s="46"/>
    </row>
    <row r="2857" ht="12.75">
      <c r="B2857" s="46"/>
    </row>
    <row r="2858" ht="12.75">
      <c r="B2858" s="46"/>
    </row>
    <row r="2859" ht="12.75">
      <c r="B2859" s="46"/>
    </row>
    <row r="2860" ht="12.75">
      <c r="B2860" s="46"/>
    </row>
    <row r="2861" ht="12.75">
      <c r="B2861" s="46"/>
    </row>
    <row r="2862" ht="12.75">
      <c r="B2862" s="46"/>
    </row>
    <row r="2863" ht="12.75">
      <c r="B2863" s="46"/>
    </row>
    <row r="2864" ht="12.75">
      <c r="B2864" s="46"/>
    </row>
    <row r="2865" ht="12.75">
      <c r="B2865" s="46"/>
    </row>
    <row r="2866" ht="12.75">
      <c r="B2866" s="46"/>
    </row>
    <row r="2867" ht="12.75">
      <c r="B2867" s="46"/>
    </row>
    <row r="2868" ht="12.75">
      <c r="B2868" s="46"/>
    </row>
    <row r="2869" ht="12.75">
      <c r="B2869" s="46"/>
    </row>
    <row r="2870" ht="12.75">
      <c r="B2870" s="46"/>
    </row>
    <row r="2871" ht="12.75">
      <c r="B2871" s="46"/>
    </row>
    <row r="2872" ht="12.75">
      <c r="B2872" s="46"/>
    </row>
    <row r="2873" ht="12.75">
      <c r="B2873" s="46"/>
    </row>
    <row r="2874" ht="12.75">
      <c r="B2874" s="46"/>
    </row>
    <row r="2875" ht="12.75">
      <c r="B2875" s="46"/>
    </row>
    <row r="2876" ht="12.75">
      <c r="B2876" s="46"/>
    </row>
    <row r="2877" ht="12.75">
      <c r="B2877" s="46"/>
    </row>
    <row r="2878" ht="12.75">
      <c r="B2878" s="46"/>
    </row>
    <row r="2879" ht="12.75">
      <c r="B2879" s="46"/>
    </row>
    <row r="2880" ht="12.75">
      <c r="B2880" s="46"/>
    </row>
    <row r="2881" ht="12.75">
      <c r="B2881" s="46"/>
    </row>
    <row r="2882" ht="12.75">
      <c r="B2882" s="46"/>
    </row>
    <row r="2883" ht="12.75">
      <c r="B2883" s="46"/>
    </row>
    <row r="2884" ht="12.75">
      <c r="B2884" s="46"/>
    </row>
    <row r="2885" ht="12.75">
      <c r="B2885" s="46"/>
    </row>
    <row r="2886" ht="12.75">
      <c r="B2886" s="46"/>
    </row>
    <row r="2887" ht="12.75">
      <c r="B2887" s="46"/>
    </row>
    <row r="2888" ht="12.75">
      <c r="B2888" s="46"/>
    </row>
    <row r="2889" ht="12.75">
      <c r="B2889" s="46"/>
    </row>
    <row r="2890" ht="12.75">
      <c r="B2890" s="46"/>
    </row>
    <row r="2891" ht="12.75">
      <c r="B2891" s="46"/>
    </row>
    <row r="2892" ht="12.75">
      <c r="B2892" s="46"/>
    </row>
    <row r="2893" ht="12.75">
      <c r="B2893" s="46"/>
    </row>
    <row r="2894" ht="12.75">
      <c r="B2894" s="46"/>
    </row>
    <row r="2895" ht="12.75">
      <c r="B2895" s="46"/>
    </row>
    <row r="2896" ht="12.75">
      <c r="B2896" s="46"/>
    </row>
    <row r="2897" ht="12.75">
      <c r="B2897" s="46"/>
    </row>
    <row r="2898" ht="12.75">
      <c r="B2898" s="46"/>
    </row>
    <row r="2899" ht="12.75">
      <c r="B2899" s="46"/>
    </row>
    <row r="2900" ht="12.75">
      <c r="B2900" s="46"/>
    </row>
    <row r="2901" ht="12.75">
      <c r="B2901" s="46"/>
    </row>
    <row r="2902" ht="12.75">
      <c r="B2902" s="46"/>
    </row>
    <row r="2903" ht="12.75">
      <c r="B2903" s="46"/>
    </row>
    <row r="2904" ht="12.75">
      <c r="B2904" s="46"/>
    </row>
    <row r="2905" ht="12.75">
      <c r="B2905" s="46"/>
    </row>
    <row r="2906" ht="12.75">
      <c r="B2906" s="46"/>
    </row>
    <row r="2907" ht="12.75">
      <c r="B2907" s="46"/>
    </row>
    <row r="2908" ht="12.75">
      <c r="B2908" s="46"/>
    </row>
    <row r="2909" ht="12.75">
      <c r="B2909" s="46"/>
    </row>
    <row r="2910" ht="12.75">
      <c r="B2910" s="46"/>
    </row>
    <row r="2911" ht="12.75">
      <c r="B2911" s="46"/>
    </row>
    <row r="2912" ht="12.75">
      <c r="B2912" s="46"/>
    </row>
    <row r="2913" ht="12.75">
      <c r="B2913" s="46"/>
    </row>
    <row r="2914" ht="12.75">
      <c r="B2914" s="46"/>
    </row>
    <row r="2915" ht="12.75">
      <c r="B2915" s="46"/>
    </row>
    <row r="2916" ht="12.75">
      <c r="B2916" s="46"/>
    </row>
    <row r="2917" ht="12.75">
      <c r="B2917" s="46"/>
    </row>
    <row r="2918" ht="12.75">
      <c r="B2918" s="46"/>
    </row>
    <row r="2919" ht="12.75">
      <c r="B2919" s="46"/>
    </row>
    <row r="2920" ht="12.75">
      <c r="B2920" s="46"/>
    </row>
    <row r="2921" ht="12.75">
      <c r="B2921" s="46"/>
    </row>
    <row r="2922" ht="12.75">
      <c r="B2922" s="46"/>
    </row>
    <row r="2923" ht="12.75">
      <c r="B2923" s="46"/>
    </row>
    <row r="2924" ht="12.75">
      <c r="B2924" s="46"/>
    </row>
    <row r="2925" ht="12.75">
      <c r="B2925" s="46"/>
    </row>
    <row r="2926" ht="12.75">
      <c r="B2926" s="46"/>
    </row>
    <row r="2927" ht="12.75">
      <c r="B2927" s="46"/>
    </row>
    <row r="2928" ht="12.75">
      <c r="B2928" s="46"/>
    </row>
    <row r="2929" ht="12.75">
      <c r="B2929" s="46"/>
    </row>
    <row r="2930" ht="12.75">
      <c r="B2930" s="46"/>
    </row>
    <row r="2931" ht="12.75">
      <c r="B2931" s="46"/>
    </row>
    <row r="2932" ht="12.75">
      <c r="B2932" s="46"/>
    </row>
    <row r="2933" ht="12.75">
      <c r="B2933" s="46"/>
    </row>
    <row r="2934" ht="12.75">
      <c r="B2934" s="46"/>
    </row>
    <row r="2935" ht="12.75">
      <c r="B2935" s="46"/>
    </row>
    <row r="2936" ht="12.75">
      <c r="B2936" s="46"/>
    </row>
    <row r="2937" ht="12.75">
      <c r="B2937" s="46"/>
    </row>
    <row r="2938" ht="12.75">
      <c r="B2938" s="46"/>
    </row>
    <row r="2939" ht="12.75">
      <c r="B2939" s="46"/>
    </row>
    <row r="2940" ht="12.75">
      <c r="B2940" s="46"/>
    </row>
    <row r="2941" ht="12.75">
      <c r="B2941" s="46"/>
    </row>
    <row r="2942" ht="12.75">
      <c r="B2942" s="46"/>
    </row>
    <row r="2943" ht="12.75">
      <c r="B2943" s="46"/>
    </row>
    <row r="2944" ht="12.75">
      <c r="B2944" s="46"/>
    </row>
    <row r="2945" ht="12.75">
      <c r="B2945" s="46"/>
    </row>
    <row r="2946" ht="12.75">
      <c r="B2946" s="46"/>
    </row>
    <row r="2947" ht="12.75">
      <c r="B2947" s="46"/>
    </row>
    <row r="2948" ht="12.75">
      <c r="B2948" s="46"/>
    </row>
    <row r="2949" ht="12.75">
      <c r="B2949" s="46"/>
    </row>
    <row r="2950" ht="12.75">
      <c r="B2950" s="46"/>
    </row>
    <row r="2951" ht="12.75">
      <c r="B2951" s="46"/>
    </row>
    <row r="2952" ht="12.75">
      <c r="B2952" s="46"/>
    </row>
    <row r="2953" ht="12.75">
      <c r="B2953" s="46"/>
    </row>
    <row r="2954" ht="12.75">
      <c r="B2954" s="46"/>
    </row>
    <row r="2955" ht="12.75">
      <c r="B2955" s="46"/>
    </row>
    <row r="2956" ht="12.75">
      <c r="B2956" s="46"/>
    </row>
    <row r="2957" ht="12.75">
      <c r="B2957" s="46"/>
    </row>
    <row r="2958" ht="12.75">
      <c r="B2958" s="46"/>
    </row>
    <row r="2959" ht="12.75">
      <c r="B2959" s="46"/>
    </row>
    <row r="2960" ht="12.75">
      <c r="B2960" s="46"/>
    </row>
    <row r="2961" ht="12.75">
      <c r="B2961" s="46"/>
    </row>
    <row r="2962" ht="12.75">
      <c r="B2962" s="46"/>
    </row>
    <row r="2963" ht="12.75">
      <c r="B2963" s="46"/>
    </row>
    <row r="2964" ht="12.75">
      <c r="B2964" s="46"/>
    </row>
    <row r="2965" ht="12.75">
      <c r="B2965" s="46"/>
    </row>
    <row r="2966" ht="12.75">
      <c r="B2966" s="46"/>
    </row>
    <row r="2967" ht="12.75">
      <c r="B2967" s="46"/>
    </row>
    <row r="2968" ht="12.75">
      <c r="B2968" s="46"/>
    </row>
    <row r="2969" ht="12.75">
      <c r="B2969" s="46"/>
    </row>
    <row r="2970" ht="12.75">
      <c r="B2970" s="46"/>
    </row>
    <row r="2971" ht="12.75">
      <c r="B2971" s="46"/>
    </row>
    <row r="2972" ht="12.75">
      <c r="B2972" s="46"/>
    </row>
    <row r="2973" ht="12.75">
      <c r="B2973" s="46"/>
    </row>
    <row r="2974" ht="12.75">
      <c r="B2974" s="46"/>
    </row>
    <row r="2975" ht="12.75">
      <c r="B2975" s="46"/>
    </row>
    <row r="2976" ht="12.75">
      <c r="B2976" s="46"/>
    </row>
    <row r="2977" ht="12.75">
      <c r="B2977" s="46"/>
    </row>
    <row r="2978" ht="12.75">
      <c r="B2978" s="46"/>
    </row>
    <row r="2979" ht="12.75">
      <c r="B2979" s="46"/>
    </row>
    <row r="2980" ht="12.75">
      <c r="B2980" s="46"/>
    </row>
    <row r="2981" ht="12.75">
      <c r="B2981" s="46"/>
    </row>
    <row r="2982" ht="12.75">
      <c r="B2982" s="46"/>
    </row>
    <row r="2983" ht="12.75">
      <c r="B2983" s="46"/>
    </row>
    <row r="2984" ht="12.75">
      <c r="B2984" s="46"/>
    </row>
    <row r="2985" ht="12.75">
      <c r="B2985" s="46"/>
    </row>
    <row r="2986" ht="12.75">
      <c r="B2986" s="46"/>
    </row>
    <row r="2987" ht="12.75">
      <c r="B2987" s="46"/>
    </row>
    <row r="2988" ht="12.75">
      <c r="B2988" s="46"/>
    </row>
    <row r="2989" ht="12.75">
      <c r="B2989" s="46"/>
    </row>
    <row r="2990" ht="12.75">
      <c r="B2990" s="46"/>
    </row>
    <row r="2991" ht="12.75">
      <c r="B2991" s="46"/>
    </row>
    <row r="2992" ht="12.75">
      <c r="B2992" s="46"/>
    </row>
    <row r="2993" ht="12.75">
      <c r="B2993" s="46"/>
    </row>
    <row r="2994" ht="12.75">
      <c r="B2994" s="46"/>
    </row>
    <row r="2995" ht="12.75">
      <c r="B2995" s="46"/>
    </row>
    <row r="2996" ht="12.75">
      <c r="B2996" s="46"/>
    </row>
    <row r="2997" ht="12.75">
      <c r="B2997" s="46"/>
    </row>
    <row r="2998" ht="12.75">
      <c r="B2998" s="46"/>
    </row>
    <row r="2999" ht="12.75">
      <c r="B2999" s="46"/>
    </row>
    <row r="3000" ht="12.75">
      <c r="B3000" s="46"/>
    </row>
    <row r="3001" ht="12.75">
      <c r="B3001" s="46"/>
    </row>
    <row r="3002" ht="12.75">
      <c r="B3002" s="46"/>
    </row>
    <row r="3003" ht="12.75">
      <c r="B3003" s="46"/>
    </row>
    <row r="3004" ht="12.75">
      <c r="B3004" s="46"/>
    </row>
    <row r="3005" ht="12.75">
      <c r="B3005" s="46"/>
    </row>
    <row r="3006" ht="12.75">
      <c r="B3006" s="46"/>
    </row>
    <row r="3007" ht="12.75">
      <c r="B3007" s="46"/>
    </row>
    <row r="3008" ht="12.75">
      <c r="B3008" s="46"/>
    </row>
    <row r="3009" ht="12.75">
      <c r="B3009" s="46"/>
    </row>
    <row r="3010" ht="12.75">
      <c r="B3010" s="46"/>
    </row>
    <row r="3011" ht="12.75">
      <c r="B3011" s="46"/>
    </row>
    <row r="3012" ht="12.75">
      <c r="B3012" s="46"/>
    </row>
    <row r="3013" ht="12.75">
      <c r="B3013" s="46"/>
    </row>
    <row r="3014" ht="12.75">
      <c r="B3014" s="46"/>
    </row>
    <row r="3015" ht="12.75">
      <c r="B3015" s="46"/>
    </row>
    <row r="3016" ht="12.75">
      <c r="B3016" s="46"/>
    </row>
    <row r="3017" ht="12.75">
      <c r="B3017" s="46"/>
    </row>
    <row r="3018" ht="12.75">
      <c r="B3018" s="46"/>
    </row>
    <row r="3019" ht="12.75">
      <c r="B3019" s="46"/>
    </row>
    <row r="3020" ht="12.75">
      <c r="B3020" s="46"/>
    </row>
    <row r="3021" ht="12.75">
      <c r="B3021" s="46"/>
    </row>
    <row r="3022" ht="12.75">
      <c r="B3022" s="46"/>
    </row>
    <row r="3023" ht="12.75">
      <c r="B3023" s="46"/>
    </row>
    <row r="3024" ht="12.75">
      <c r="B3024" s="46"/>
    </row>
    <row r="3025" ht="12.75">
      <c r="B3025" s="46"/>
    </row>
    <row r="3026" ht="12.75">
      <c r="B3026" s="46"/>
    </row>
    <row r="3027" ht="12.75">
      <c r="B3027" s="46"/>
    </row>
    <row r="3028" ht="12.75">
      <c r="B3028" s="46"/>
    </row>
    <row r="3029" ht="12.75">
      <c r="B3029" s="46"/>
    </row>
    <row r="3030" ht="12.75">
      <c r="B3030" s="46"/>
    </row>
    <row r="3031" ht="12.75">
      <c r="B3031" s="46"/>
    </row>
    <row r="3032" ht="12.75">
      <c r="B3032" s="46"/>
    </row>
    <row r="3033" ht="12.75">
      <c r="B3033" s="46"/>
    </row>
    <row r="3034" ht="12.75">
      <c r="B3034" s="46"/>
    </row>
    <row r="3035" ht="12.75">
      <c r="B3035" s="46"/>
    </row>
    <row r="3036" ht="12.75">
      <c r="B3036" s="46"/>
    </row>
    <row r="3037" ht="12.75">
      <c r="B3037" s="46"/>
    </row>
    <row r="3038" ht="12.75">
      <c r="B3038" s="46"/>
    </row>
    <row r="3039" ht="12.75">
      <c r="B3039" s="46"/>
    </row>
    <row r="3040" ht="12.75">
      <c r="B3040" s="46"/>
    </row>
    <row r="3041" ht="12.75">
      <c r="B3041" s="46"/>
    </row>
    <row r="3042" ht="12.75">
      <c r="B3042" s="46"/>
    </row>
    <row r="3043" ht="12.75">
      <c r="B3043" s="46"/>
    </row>
    <row r="3044" ht="12.75">
      <c r="B3044" s="46"/>
    </row>
    <row r="3045" ht="12.75">
      <c r="B3045" s="46"/>
    </row>
    <row r="3046" ht="12.75">
      <c r="B3046" s="46"/>
    </row>
    <row r="3047" ht="12.75">
      <c r="B3047" s="46"/>
    </row>
    <row r="3048" ht="12.75">
      <c r="B3048" s="46"/>
    </row>
    <row r="3049" ht="12.75">
      <c r="B3049" s="46"/>
    </row>
    <row r="3050" ht="12.75">
      <c r="B3050" s="46"/>
    </row>
    <row r="3051" ht="12.75">
      <c r="B3051" s="46"/>
    </row>
    <row r="3052" ht="12.75">
      <c r="B3052" s="46"/>
    </row>
    <row r="3053" ht="12.75">
      <c r="B3053" s="46"/>
    </row>
    <row r="3054" ht="12.75">
      <c r="B3054" s="46"/>
    </row>
    <row r="3055" ht="12.75">
      <c r="B3055" s="46"/>
    </row>
    <row r="3056" ht="12.75">
      <c r="B3056" s="46"/>
    </row>
    <row r="3057" ht="12.75">
      <c r="B3057" s="46"/>
    </row>
    <row r="3058" ht="12.75">
      <c r="B3058" s="46"/>
    </row>
    <row r="3059" ht="12.75">
      <c r="B3059" s="46"/>
    </row>
    <row r="3060" ht="12.75">
      <c r="B3060" s="46"/>
    </row>
    <row r="3061" ht="12.75">
      <c r="B3061" s="46"/>
    </row>
    <row r="3062" ht="12.75">
      <c r="B3062" s="46"/>
    </row>
    <row r="3063" ht="12.75">
      <c r="B3063" s="46"/>
    </row>
    <row r="3064" ht="12.75">
      <c r="B3064" s="46"/>
    </row>
    <row r="3065" ht="12.75">
      <c r="B3065" s="46"/>
    </row>
    <row r="3066" ht="12.75">
      <c r="B3066" s="46"/>
    </row>
    <row r="3067" ht="12.75">
      <c r="B3067" s="46"/>
    </row>
    <row r="3068" ht="12.75">
      <c r="B3068" s="46"/>
    </row>
    <row r="3069" ht="12.75">
      <c r="B3069" s="46"/>
    </row>
    <row r="3070" ht="12.75">
      <c r="B3070" s="46"/>
    </row>
    <row r="3071" ht="12.75">
      <c r="B3071" s="46"/>
    </row>
    <row r="3072" ht="12.75">
      <c r="B3072" s="46"/>
    </row>
    <row r="3073" ht="12.75">
      <c r="B3073" s="46"/>
    </row>
    <row r="3074" ht="12.75">
      <c r="B3074" s="46"/>
    </row>
    <row r="3075" ht="12.75">
      <c r="B3075" s="46"/>
    </row>
    <row r="3076" ht="12.75">
      <c r="B3076" s="46"/>
    </row>
    <row r="3077" ht="12.75">
      <c r="B3077" s="46"/>
    </row>
    <row r="3078" ht="12.75">
      <c r="B3078" s="46"/>
    </row>
    <row r="3079" ht="12.75">
      <c r="B3079" s="46"/>
    </row>
    <row r="3080" ht="12.75">
      <c r="B3080" s="46"/>
    </row>
    <row r="3081" ht="12.75">
      <c r="B3081" s="46"/>
    </row>
    <row r="3082" ht="12.75">
      <c r="B3082" s="46"/>
    </row>
    <row r="3083" ht="12.75">
      <c r="B3083" s="46"/>
    </row>
    <row r="3084" ht="12.75">
      <c r="B3084" s="46"/>
    </row>
    <row r="3085" ht="12.75">
      <c r="B3085" s="46"/>
    </row>
    <row r="3086" ht="12.75">
      <c r="B3086" s="46"/>
    </row>
    <row r="3087" ht="12.75">
      <c r="B3087" s="46"/>
    </row>
    <row r="3088" ht="12.75">
      <c r="B3088" s="46"/>
    </row>
    <row r="3089" ht="12.75">
      <c r="B3089" s="46"/>
    </row>
    <row r="3090" ht="12.75">
      <c r="B3090" s="46"/>
    </row>
    <row r="3091" ht="12.75">
      <c r="B3091" s="46"/>
    </row>
    <row r="3092" ht="12.75">
      <c r="B3092" s="46"/>
    </row>
    <row r="3093" ht="12.75">
      <c r="B3093" s="46"/>
    </row>
    <row r="3094" ht="12.75">
      <c r="B3094" s="46"/>
    </row>
    <row r="3095" ht="12.75">
      <c r="B3095" s="46"/>
    </row>
    <row r="3096" ht="12.75">
      <c r="B3096" s="46"/>
    </row>
    <row r="3097" ht="12.75">
      <c r="B3097" s="46"/>
    </row>
    <row r="3098" ht="12.75">
      <c r="B3098" s="46"/>
    </row>
    <row r="3099" ht="12.75">
      <c r="B3099" s="46"/>
    </row>
    <row r="3100" ht="12.75">
      <c r="B3100" s="46"/>
    </row>
    <row r="3101" ht="12.75">
      <c r="B3101" s="46"/>
    </row>
    <row r="3102" ht="12.75">
      <c r="B3102" s="46"/>
    </row>
    <row r="3103" ht="12.75">
      <c r="B3103" s="46"/>
    </row>
    <row r="3104" ht="12.75">
      <c r="B3104" s="46"/>
    </row>
    <row r="3105" ht="12.75">
      <c r="B3105" s="46"/>
    </row>
    <row r="3106" ht="12.75">
      <c r="B3106" s="46"/>
    </row>
    <row r="3107" ht="12.75">
      <c r="B3107" s="46"/>
    </row>
    <row r="3108" ht="12.75">
      <c r="B3108" s="46"/>
    </row>
    <row r="3109" ht="12.75">
      <c r="B3109" s="46"/>
    </row>
    <row r="3110" ht="12.75">
      <c r="B3110" s="46"/>
    </row>
    <row r="3111" ht="12.75">
      <c r="B3111" s="46"/>
    </row>
    <row r="3112" ht="12.75">
      <c r="B3112" s="46"/>
    </row>
    <row r="3113" ht="12.75">
      <c r="B3113" s="46"/>
    </row>
    <row r="3114" ht="12.75">
      <c r="B3114" s="46"/>
    </row>
    <row r="3115" ht="12.75">
      <c r="B3115" s="46"/>
    </row>
    <row r="3116" ht="12.75">
      <c r="B3116" s="46"/>
    </row>
    <row r="3117" ht="12.75">
      <c r="B3117" s="46"/>
    </row>
    <row r="3118" ht="12.75">
      <c r="B3118" s="46"/>
    </row>
    <row r="3119" ht="12.75">
      <c r="B3119" s="46"/>
    </row>
    <row r="3120" ht="12.75">
      <c r="B3120" s="46"/>
    </row>
    <row r="3121" ht="12.75">
      <c r="B3121" s="46"/>
    </row>
    <row r="3122" ht="12.75">
      <c r="B3122" s="46"/>
    </row>
    <row r="3123" ht="12.75">
      <c r="B3123" s="46"/>
    </row>
    <row r="3124" ht="12.75">
      <c r="B3124" s="46"/>
    </row>
    <row r="3125" ht="12.75">
      <c r="B3125" s="46"/>
    </row>
    <row r="3126" ht="12.75">
      <c r="B3126" s="46"/>
    </row>
    <row r="3127" ht="12.75">
      <c r="B3127" s="46"/>
    </row>
    <row r="3128" ht="12.75">
      <c r="B3128" s="46"/>
    </row>
    <row r="3129" ht="12.75">
      <c r="B3129" s="46"/>
    </row>
    <row r="3130" ht="12.75">
      <c r="B3130" s="46"/>
    </row>
    <row r="3131" ht="12.75">
      <c r="B3131" s="46"/>
    </row>
    <row r="3132" ht="12.75">
      <c r="B3132" s="46"/>
    </row>
    <row r="3133" ht="12.75">
      <c r="B3133" s="46"/>
    </row>
    <row r="3134" ht="12.75">
      <c r="B3134" s="46"/>
    </row>
    <row r="3135" ht="12.75">
      <c r="B3135" s="46"/>
    </row>
    <row r="3136" ht="12.75">
      <c r="B3136" s="46"/>
    </row>
    <row r="3137" ht="12.75">
      <c r="B3137" s="46"/>
    </row>
    <row r="3138" ht="12.75">
      <c r="B3138" s="46"/>
    </row>
    <row r="3139" ht="12.75">
      <c r="B3139" s="46"/>
    </row>
    <row r="3140" ht="12.75">
      <c r="B3140" s="46"/>
    </row>
    <row r="3141" ht="12.75">
      <c r="B3141" s="46"/>
    </row>
    <row r="3142" ht="12.75">
      <c r="B3142" s="46"/>
    </row>
    <row r="3143" ht="12.75">
      <c r="B3143" s="46"/>
    </row>
    <row r="3144" ht="12.75">
      <c r="B3144" s="46"/>
    </row>
    <row r="3145" ht="12.75">
      <c r="B3145" s="46"/>
    </row>
    <row r="3146" ht="12.75">
      <c r="B3146" s="46"/>
    </row>
    <row r="3147" ht="12.75">
      <c r="B3147" s="46"/>
    </row>
    <row r="3148" ht="12.75">
      <c r="B3148" s="46"/>
    </row>
    <row r="3149" ht="12.75">
      <c r="B3149" s="46"/>
    </row>
    <row r="3150" ht="12.75">
      <c r="B3150" s="46"/>
    </row>
    <row r="3151" ht="12.75">
      <c r="B3151" s="46"/>
    </row>
    <row r="3152" ht="12.75">
      <c r="B3152" s="46"/>
    </row>
    <row r="3153" ht="12.75">
      <c r="B3153" s="46"/>
    </row>
    <row r="3154" ht="12.75">
      <c r="B3154" s="46"/>
    </row>
    <row r="3155" ht="12.75">
      <c r="B3155" s="46"/>
    </row>
    <row r="3156" ht="12.75">
      <c r="B3156" s="46"/>
    </row>
    <row r="3157" ht="12.75">
      <c r="B3157" s="46"/>
    </row>
    <row r="3158" ht="12.75">
      <c r="B3158" s="46"/>
    </row>
    <row r="3159" ht="12.75">
      <c r="B3159" s="46"/>
    </row>
    <row r="3160" ht="12.75">
      <c r="B3160" s="46"/>
    </row>
    <row r="3161" ht="12.75">
      <c r="B3161" s="46"/>
    </row>
    <row r="3162" ht="12.75">
      <c r="B3162" s="46"/>
    </row>
    <row r="3163" ht="12.75">
      <c r="B3163" s="46"/>
    </row>
    <row r="3164" ht="12.75">
      <c r="B3164" s="46"/>
    </row>
    <row r="3165" ht="12.75">
      <c r="B3165" s="46"/>
    </row>
    <row r="3166" ht="12.75">
      <c r="B3166" s="46"/>
    </row>
    <row r="3167" ht="12.75">
      <c r="B3167" s="46"/>
    </row>
    <row r="3168" ht="12.75">
      <c r="B3168" s="46"/>
    </row>
    <row r="3169" ht="12.75">
      <c r="B3169" s="46"/>
    </row>
    <row r="3170" ht="12.75">
      <c r="B3170" s="46"/>
    </row>
    <row r="3171" ht="12.75">
      <c r="B3171" s="46"/>
    </row>
    <row r="3172" ht="12.75">
      <c r="B3172" s="46"/>
    </row>
    <row r="3173" ht="12.75">
      <c r="B3173" s="46"/>
    </row>
    <row r="3174" ht="12.75">
      <c r="B3174" s="46"/>
    </row>
    <row r="3175" ht="12.75">
      <c r="B3175" s="46"/>
    </row>
    <row r="3176" ht="12.75">
      <c r="B3176" s="46"/>
    </row>
    <row r="3177" ht="12.75">
      <c r="B3177" s="46"/>
    </row>
    <row r="3178" ht="12.75">
      <c r="B3178" s="46"/>
    </row>
    <row r="3179" ht="12.75">
      <c r="B3179" s="46"/>
    </row>
    <row r="3180" ht="12.75">
      <c r="B3180" s="46"/>
    </row>
    <row r="3181" ht="12.75">
      <c r="B3181" s="46"/>
    </row>
    <row r="3182" ht="12.75">
      <c r="B3182" s="46"/>
    </row>
    <row r="3183" ht="12.75">
      <c r="B3183" s="46"/>
    </row>
    <row r="3184" ht="12.75">
      <c r="B3184" s="46"/>
    </row>
    <row r="3185" ht="12.75">
      <c r="B3185" s="46"/>
    </row>
    <row r="3186" ht="12.75">
      <c r="B3186" s="46"/>
    </row>
    <row r="3187" ht="12.75">
      <c r="B3187" s="46"/>
    </row>
    <row r="3188" ht="12.75">
      <c r="B3188" s="46"/>
    </row>
    <row r="3189" ht="12.75">
      <c r="B3189" s="46"/>
    </row>
    <row r="3190" ht="12.75">
      <c r="B3190" s="46"/>
    </row>
    <row r="3191" ht="12.75">
      <c r="B3191" s="46"/>
    </row>
    <row r="3192" ht="12.75">
      <c r="B3192" s="46"/>
    </row>
    <row r="3193" ht="12.75">
      <c r="B3193" s="46"/>
    </row>
    <row r="3194" ht="12.75">
      <c r="B3194" s="46"/>
    </row>
    <row r="3195" ht="12.75">
      <c r="B3195" s="46"/>
    </row>
    <row r="3196" ht="12.75">
      <c r="B3196" s="46"/>
    </row>
    <row r="3197" ht="12.75">
      <c r="B3197" s="46"/>
    </row>
    <row r="3198" ht="12.75">
      <c r="B3198" s="46"/>
    </row>
    <row r="3199" ht="12.75">
      <c r="B3199" s="46"/>
    </row>
    <row r="3200" ht="12.75">
      <c r="B3200" s="46"/>
    </row>
    <row r="3201" ht="12.75">
      <c r="B3201" s="46"/>
    </row>
    <row r="3202" ht="12.75">
      <c r="B3202" s="46"/>
    </row>
    <row r="3203" ht="12.75">
      <c r="B3203" s="46"/>
    </row>
    <row r="3204" ht="12.75">
      <c r="B3204" s="46"/>
    </row>
    <row r="3205" ht="12.75">
      <c r="B3205" s="46"/>
    </row>
    <row r="3206" ht="12.75">
      <c r="B3206" s="46"/>
    </row>
    <row r="3207" ht="12.75">
      <c r="B3207" s="46"/>
    </row>
    <row r="3208" ht="12.75">
      <c r="B3208" s="46"/>
    </row>
    <row r="3209" ht="12.75">
      <c r="B3209" s="46"/>
    </row>
    <row r="3210" ht="12.75">
      <c r="B3210" s="46"/>
    </row>
    <row r="3211" ht="12.75">
      <c r="B3211" s="46"/>
    </row>
    <row r="3212" ht="12.75">
      <c r="B3212" s="46"/>
    </row>
    <row r="3213" ht="12.75">
      <c r="B3213" s="46"/>
    </row>
    <row r="3214" ht="12.75">
      <c r="B3214" s="46"/>
    </row>
    <row r="3215" ht="12.75">
      <c r="B3215" s="46"/>
    </row>
    <row r="3216" ht="12.75">
      <c r="B3216" s="46"/>
    </row>
    <row r="3217" ht="12.75">
      <c r="B3217" s="46"/>
    </row>
    <row r="3218" ht="12.75">
      <c r="B3218" s="46"/>
    </row>
    <row r="3219" ht="12.75">
      <c r="B3219" s="46"/>
    </row>
    <row r="3220" ht="12.75">
      <c r="B3220" s="46"/>
    </row>
    <row r="3221" ht="12.75">
      <c r="B3221" s="46"/>
    </row>
    <row r="3222" ht="12.75">
      <c r="B3222" s="46"/>
    </row>
    <row r="3223" ht="12.75">
      <c r="B3223" s="46"/>
    </row>
    <row r="3224" ht="12.75">
      <c r="B3224" s="46"/>
    </row>
    <row r="3225" ht="12.75">
      <c r="B3225" s="46"/>
    </row>
    <row r="3226" ht="12.75">
      <c r="B3226" s="46"/>
    </row>
    <row r="3227" ht="12.75">
      <c r="B3227" s="46"/>
    </row>
    <row r="3228" ht="12.75">
      <c r="B3228" s="46"/>
    </row>
    <row r="3229" ht="12.75">
      <c r="B3229" s="46"/>
    </row>
    <row r="3230" ht="12.75">
      <c r="B3230" s="46"/>
    </row>
    <row r="3231" ht="12.75">
      <c r="B3231" s="46"/>
    </row>
    <row r="3232" ht="12.75">
      <c r="B3232" s="46"/>
    </row>
    <row r="3233" ht="12.75">
      <c r="B3233" s="46"/>
    </row>
    <row r="3234" ht="12.75">
      <c r="B3234" s="46"/>
    </row>
    <row r="3235" ht="12.75">
      <c r="B3235" s="46"/>
    </row>
    <row r="3236" ht="12.75">
      <c r="B3236" s="46"/>
    </row>
    <row r="3237" ht="12.75">
      <c r="B3237" s="46"/>
    </row>
    <row r="3238" ht="12.75">
      <c r="B3238" s="46"/>
    </row>
    <row r="3239" ht="12.75">
      <c r="B3239" s="46"/>
    </row>
    <row r="3240" ht="12.75">
      <c r="B3240" s="46"/>
    </row>
    <row r="3241" ht="12.75">
      <c r="B3241" s="46"/>
    </row>
    <row r="3242" ht="12.75">
      <c r="B3242" s="46"/>
    </row>
    <row r="3243" ht="12.75">
      <c r="B3243" s="46"/>
    </row>
    <row r="3244" ht="12.75">
      <c r="B3244" s="46"/>
    </row>
    <row r="3245" ht="12.75">
      <c r="B3245" s="46"/>
    </row>
    <row r="3246" ht="12.75">
      <c r="B3246" s="46"/>
    </row>
    <row r="3247" ht="12.75">
      <c r="B3247" s="46"/>
    </row>
    <row r="3248" ht="12.75">
      <c r="B3248" s="46"/>
    </row>
    <row r="3249" ht="12.75">
      <c r="B3249" s="46"/>
    </row>
    <row r="3250" ht="12.75">
      <c r="B3250" s="46"/>
    </row>
    <row r="3251" ht="12.75">
      <c r="B3251" s="46"/>
    </row>
    <row r="3252" ht="12.75">
      <c r="B3252" s="46"/>
    </row>
    <row r="3253" ht="12.75">
      <c r="B3253" s="46"/>
    </row>
    <row r="3254" ht="12.75">
      <c r="B3254" s="46"/>
    </row>
    <row r="3255" ht="12.75">
      <c r="B3255" s="46"/>
    </row>
    <row r="3256" ht="12.75">
      <c r="B3256" s="46"/>
    </row>
    <row r="3257" ht="12.75">
      <c r="B3257" s="46"/>
    </row>
    <row r="3258" ht="12.75">
      <c r="B3258" s="46"/>
    </row>
    <row r="3259" ht="12.75">
      <c r="B3259" s="46"/>
    </row>
    <row r="3260" ht="12.75">
      <c r="B3260" s="46"/>
    </row>
    <row r="3261" ht="12.75">
      <c r="B3261" s="46"/>
    </row>
    <row r="3262" ht="12.75">
      <c r="B3262" s="46"/>
    </row>
    <row r="3263" ht="12.75">
      <c r="B3263" s="46"/>
    </row>
    <row r="3264" ht="12.75">
      <c r="B3264" s="46"/>
    </row>
    <row r="3265" ht="12.75">
      <c r="B3265" s="46"/>
    </row>
    <row r="3266" ht="12.75">
      <c r="B3266" s="46"/>
    </row>
    <row r="3267" ht="12.75">
      <c r="B3267" s="46"/>
    </row>
    <row r="3268" ht="12.75">
      <c r="B3268" s="46"/>
    </row>
    <row r="3269" ht="12.75">
      <c r="B3269" s="46"/>
    </row>
    <row r="3270" ht="12.75">
      <c r="B3270" s="46"/>
    </row>
    <row r="3271" ht="12.75">
      <c r="B3271" s="46"/>
    </row>
    <row r="3272" ht="12.75">
      <c r="B3272" s="46"/>
    </row>
    <row r="3273" ht="12.75">
      <c r="B3273" s="46"/>
    </row>
    <row r="3274" ht="12.75">
      <c r="B3274" s="46"/>
    </row>
    <row r="3275" ht="12.75">
      <c r="B3275" s="46"/>
    </row>
    <row r="3276" ht="12.75">
      <c r="B3276" s="46"/>
    </row>
    <row r="3277" ht="12.75">
      <c r="B3277" s="46"/>
    </row>
    <row r="3278" ht="12.75">
      <c r="B3278" s="46"/>
    </row>
    <row r="3279" ht="12.75">
      <c r="B3279" s="46"/>
    </row>
    <row r="3280" ht="12.75">
      <c r="B3280" s="46"/>
    </row>
    <row r="3281" ht="12.75">
      <c r="B3281" s="46"/>
    </row>
    <row r="3282" ht="12.75">
      <c r="B3282" s="46"/>
    </row>
    <row r="3283" ht="12.75">
      <c r="B3283" s="46"/>
    </row>
    <row r="3284" ht="12.75">
      <c r="B3284" s="46"/>
    </row>
    <row r="3285" ht="12.75">
      <c r="B3285" s="46"/>
    </row>
    <row r="3286" ht="12.75">
      <c r="B3286" s="46"/>
    </row>
    <row r="3287" ht="12.75">
      <c r="B3287" s="46"/>
    </row>
    <row r="3288" ht="12.75">
      <c r="B3288" s="46"/>
    </row>
    <row r="3289" ht="12.75">
      <c r="B3289" s="46"/>
    </row>
    <row r="3290" ht="12.75">
      <c r="B3290" s="46"/>
    </row>
    <row r="3291" ht="12.75">
      <c r="B3291" s="46"/>
    </row>
    <row r="3292" ht="12.75">
      <c r="B3292" s="46"/>
    </row>
    <row r="3293" ht="12.75">
      <c r="B3293" s="46"/>
    </row>
    <row r="3294" ht="12.75">
      <c r="B3294" s="46"/>
    </row>
    <row r="3295" ht="12.75">
      <c r="B3295" s="46"/>
    </row>
    <row r="3296" ht="12.75">
      <c r="B3296" s="46"/>
    </row>
    <row r="3297" ht="12.75">
      <c r="B3297" s="46"/>
    </row>
    <row r="3298" ht="12.75">
      <c r="B3298" s="46"/>
    </row>
    <row r="3299" ht="12.75">
      <c r="B3299" s="46"/>
    </row>
    <row r="3300" ht="12.75">
      <c r="B3300" s="46"/>
    </row>
    <row r="3301" ht="12.75">
      <c r="B3301" s="46"/>
    </row>
    <row r="3302" ht="12.75">
      <c r="B3302" s="46"/>
    </row>
    <row r="3303" ht="12.75">
      <c r="B3303" s="46"/>
    </row>
    <row r="3304" ht="12.75">
      <c r="B3304" s="46"/>
    </row>
    <row r="3305" ht="12.75">
      <c r="B3305" s="46"/>
    </row>
    <row r="3306" ht="12.75">
      <c r="B3306" s="46"/>
    </row>
    <row r="3307" ht="12.75">
      <c r="B3307" s="46"/>
    </row>
    <row r="3308" ht="12.75">
      <c r="B3308" s="46"/>
    </row>
    <row r="3309" ht="12.75">
      <c r="B3309" s="46"/>
    </row>
    <row r="3310" ht="12.75">
      <c r="B3310" s="46"/>
    </row>
    <row r="3311" ht="12.75">
      <c r="B3311" s="46"/>
    </row>
    <row r="3312" ht="12.75">
      <c r="B3312" s="46"/>
    </row>
    <row r="3313" ht="12.75">
      <c r="B3313" s="46"/>
    </row>
    <row r="3314" ht="12.75">
      <c r="B3314" s="46"/>
    </row>
    <row r="3315" ht="12.75">
      <c r="B3315" s="46"/>
    </row>
    <row r="3316" ht="12.75">
      <c r="B3316" s="46"/>
    </row>
    <row r="3317" ht="12.75">
      <c r="B3317" s="46"/>
    </row>
    <row r="3318" ht="12.75">
      <c r="B3318" s="46"/>
    </row>
    <row r="3319" ht="12.75">
      <c r="B3319" s="46"/>
    </row>
    <row r="3320" ht="12.75">
      <c r="B3320" s="46"/>
    </row>
    <row r="3321" ht="12.75">
      <c r="B3321" s="46"/>
    </row>
    <row r="3322" ht="12.75">
      <c r="B3322" s="46"/>
    </row>
    <row r="3323" ht="12.75">
      <c r="B3323" s="46"/>
    </row>
    <row r="3324" ht="12.75">
      <c r="B3324" s="46"/>
    </row>
    <row r="3325" ht="12.75">
      <c r="B3325" s="46"/>
    </row>
    <row r="3326" ht="12.75">
      <c r="B3326" s="46"/>
    </row>
    <row r="3327" ht="12.75">
      <c r="B3327" s="46"/>
    </row>
    <row r="3328" ht="12.75">
      <c r="B3328" s="46"/>
    </row>
    <row r="3329" ht="12.75">
      <c r="B3329" s="46"/>
    </row>
    <row r="3330" ht="12.75">
      <c r="B3330" s="46"/>
    </row>
    <row r="3331" ht="12.75">
      <c r="B3331" s="46"/>
    </row>
    <row r="3332" ht="12.75">
      <c r="B3332" s="46"/>
    </row>
    <row r="3333" ht="12.75">
      <c r="B3333" s="46"/>
    </row>
    <row r="3334" ht="12.75">
      <c r="B3334" s="46"/>
    </row>
    <row r="3335" ht="12.75">
      <c r="B3335" s="46"/>
    </row>
    <row r="3336" ht="12.75">
      <c r="B3336" s="46"/>
    </row>
    <row r="3337" ht="12.75">
      <c r="B3337" s="46"/>
    </row>
    <row r="3338" ht="12.75">
      <c r="B3338" s="46"/>
    </row>
    <row r="3339" ht="12.75">
      <c r="B3339" s="46"/>
    </row>
    <row r="3340" ht="12.75">
      <c r="B3340" s="46"/>
    </row>
    <row r="3341" ht="12.75">
      <c r="B3341" s="46"/>
    </row>
    <row r="3342" ht="12.75">
      <c r="B3342" s="46"/>
    </row>
    <row r="3343" ht="12.75">
      <c r="B3343" s="46"/>
    </row>
    <row r="3344" ht="12.75">
      <c r="B3344" s="46"/>
    </row>
    <row r="3345" ht="12.75">
      <c r="B3345" s="46"/>
    </row>
    <row r="3346" ht="12.75">
      <c r="B3346" s="46"/>
    </row>
    <row r="3347" ht="12.75">
      <c r="B3347" s="46"/>
    </row>
    <row r="3348" ht="12.75">
      <c r="B3348" s="46"/>
    </row>
    <row r="3349" ht="12.75">
      <c r="B3349" s="46"/>
    </row>
    <row r="3350" ht="12.75">
      <c r="B3350" s="46"/>
    </row>
    <row r="3351" ht="12.75">
      <c r="B3351" s="46"/>
    </row>
    <row r="3352" ht="12.75">
      <c r="B3352" s="46"/>
    </row>
    <row r="3353" ht="12.75">
      <c r="B3353" s="46"/>
    </row>
    <row r="3354" ht="12.75">
      <c r="B3354" s="46"/>
    </row>
  </sheetData>
  <mergeCells count="2">
    <mergeCell ref="A7:G7"/>
    <mergeCell ref="D70:E70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8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1">
      <selection activeCell="H25" sqref="H25"/>
    </sheetView>
  </sheetViews>
  <sheetFormatPr defaultColWidth="9.140625" defaultRowHeight="12.75"/>
  <cols>
    <col min="1" max="1" width="3.8515625" style="0" customWidth="1"/>
    <col min="2" max="2" width="11.7109375" style="0" customWidth="1"/>
    <col min="3" max="3" width="25.8515625" style="0" customWidth="1"/>
    <col min="4" max="4" width="9.57421875" style="0" customWidth="1"/>
    <col min="5" max="5" width="9.421875" style="0" customWidth="1"/>
    <col min="6" max="7" width="8.8515625" style="0" customWidth="1"/>
    <col min="8" max="8" width="9.00390625" style="0" customWidth="1"/>
  </cols>
  <sheetData>
    <row r="1" ht="12.75">
      <c r="E1" s="113"/>
    </row>
    <row r="2" spans="4:8" ht="12.75">
      <c r="D2" s="110" t="s">
        <v>580</v>
      </c>
      <c r="E2" s="110"/>
      <c r="F2" s="110"/>
      <c r="G2" s="110"/>
      <c r="H2" s="110"/>
    </row>
    <row r="3" spans="4:8" ht="12.75">
      <c r="D3" s="110" t="s">
        <v>687</v>
      </c>
      <c r="E3" s="110"/>
      <c r="F3" s="110"/>
      <c r="G3" s="110"/>
      <c r="H3" s="110"/>
    </row>
    <row r="4" spans="4:8" ht="12.75">
      <c r="D4" s="110" t="s">
        <v>2</v>
      </c>
      <c r="E4" s="110"/>
      <c r="F4" s="110"/>
      <c r="G4" s="110"/>
      <c r="H4" s="110"/>
    </row>
    <row r="5" spans="4:8" ht="12.75">
      <c r="D5" s="110" t="s">
        <v>686</v>
      </c>
      <c r="E5" s="110"/>
      <c r="F5" s="110"/>
      <c r="G5" s="110"/>
      <c r="H5" s="110"/>
    </row>
    <row r="8" spans="1:8" ht="12.75">
      <c r="A8" s="440" t="s">
        <v>581</v>
      </c>
      <c r="B8" s="440"/>
      <c r="C8" s="440"/>
      <c r="D8" s="440"/>
      <c r="E8" s="440"/>
      <c r="F8" s="440"/>
      <c r="G8" s="440"/>
      <c r="H8" s="440"/>
    </row>
    <row r="10" spans="1:8" ht="45">
      <c r="A10" s="284" t="s">
        <v>220</v>
      </c>
      <c r="B10" s="284"/>
      <c r="C10" s="285" t="s">
        <v>582</v>
      </c>
      <c r="D10" s="285" t="s">
        <v>583</v>
      </c>
      <c r="E10" s="285" t="s">
        <v>584</v>
      </c>
      <c r="F10" s="285" t="s">
        <v>548</v>
      </c>
      <c r="G10" s="285" t="s">
        <v>226</v>
      </c>
      <c r="H10" s="285" t="s">
        <v>585</v>
      </c>
    </row>
    <row r="11" spans="1:8" ht="12.75">
      <c r="A11" s="9" t="s">
        <v>111</v>
      </c>
      <c r="B11" s="9" t="s">
        <v>16</v>
      </c>
      <c r="C11" s="9" t="s">
        <v>19</v>
      </c>
      <c r="D11" s="9" t="s">
        <v>28</v>
      </c>
      <c r="E11" s="9" t="s">
        <v>33</v>
      </c>
      <c r="F11" s="9" t="s">
        <v>38</v>
      </c>
      <c r="G11" s="9" t="s">
        <v>41</v>
      </c>
      <c r="H11" s="9" t="s">
        <v>44</v>
      </c>
    </row>
    <row r="12" spans="1:8" ht="27" customHeight="1">
      <c r="A12" s="286" t="s">
        <v>111</v>
      </c>
      <c r="B12" s="287" t="s">
        <v>508</v>
      </c>
      <c r="C12" s="287" t="s">
        <v>586</v>
      </c>
      <c r="D12" s="287" t="s">
        <v>587</v>
      </c>
      <c r="E12" s="288">
        <v>13131</v>
      </c>
      <c r="F12" s="94">
        <v>753791</v>
      </c>
      <c r="G12" s="94">
        <f>F12+E12</f>
        <v>766922</v>
      </c>
      <c r="H12" s="289">
        <v>0</v>
      </c>
    </row>
    <row r="13" spans="1:8" ht="27" customHeight="1">
      <c r="A13" s="286" t="s">
        <v>16</v>
      </c>
      <c r="B13" s="287" t="s">
        <v>510</v>
      </c>
      <c r="C13" s="287" t="s">
        <v>586</v>
      </c>
      <c r="D13" s="287" t="s">
        <v>587</v>
      </c>
      <c r="E13" s="288">
        <v>23053</v>
      </c>
      <c r="F13" s="94">
        <v>799826</v>
      </c>
      <c r="G13" s="94">
        <v>822879</v>
      </c>
      <c r="H13" s="289">
        <v>0</v>
      </c>
    </row>
    <row r="14" spans="1:8" ht="18" customHeight="1">
      <c r="A14" s="286" t="s">
        <v>19</v>
      </c>
      <c r="B14" s="287" t="s">
        <v>588</v>
      </c>
      <c r="C14" s="287"/>
      <c r="D14" s="287"/>
      <c r="E14" s="290">
        <f>+E13/E12%</f>
        <v>175.56164800852943</v>
      </c>
      <c r="F14" s="290">
        <f>+F13/F12%</f>
        <v>106.10713049107777</v>
      </c>
      <c r="G14" s="290">
        <f>+G13/G12%</f>
        <v>107.29630914225957</v>
      </c>
      <c r="H14" s="290">
        <v>0</v>
      </c>
    </row>
    <row r="15" spans="1:8" ht="34.5" customHeight="1">
      <c r="A15" s="286" t="s">
        <v>28</v>
      </c>
      <c r="B15" s="287" t="s">
        <v>508</v>
      </c>
      <c r="C15" s="287" t="s">
        <v>589</v>
      </c>
      <c r="D15" s="287" t="s">
        <v>590</v>
      </c>
      <c r="E15" s="288">
        <v>25789</v>
      </c>
      <c r="F15" s="94">
        <v>732557</v>
      </c>
      <c r="G15" s="94">
        <f>F15+E15</f>
        <v>758346</v>
      </c>
      <c r="H15" s="289">
        <v>0</v>
      </c>
    </row>
    <row r="16" spans="1:8" ht="32.25" customHeight="1">
      <c r="A16" s="286" t="s">
        <v>33</v>
      </c>
      <c r="B16" s="287" t="s">
        <v>510</v>
      </c>
      <c r="C16" s="287" t="s">
        <v>589</v>
      </c>
      <c r="D16" s="287" t="s">
        <v>591</v>
      </c>
      <c r="E16" s="288">
        <v>22035</v>
      </c>
      <c r="F16" s="94">
        <v>768230</v>
      </c>
      <c r="G16" s="94">
        <v>790265</v>
      </c>
      <c r="H16" s="289">
        <v>0</v>
      </c>
    </row>
    <row r="17" spans="1:8" ht="18.75" customHeight="1">
      <c r="A17" s="286"/>
      <c r="B17" s="287" t="s">
        <v>592</v>
      </c>
      <c r="C17" s="287"/>
      <c r="D17" s="287"/>
      <c r="E17" s="291">
        <f>+E16/E15%</f>
        <v>85.44340610337741</v>
      </c>
      <c r="F17" s="291">
        <f>+F16/F15%</f>
        <v>104.86965519406681</v>
      </c>
      <c r="G17" s="291">
        <f>+G16/G15%</f>
        <v>104.20902859644542</v>
      </c>
      <c r="H17" s="291">
        <v>0</v>
      </c>
    </row>
    <row r="20" ht="12.75">
      <c r="D20" s="44" t="s">
        <v>106</v>
      </c>
    </row>
    <row r="23" spans="4:5" ht="12.75">
      <c r="D23" s="319" t="s">
        <v>107</v>
      </c>
      <c r="E23" s="319"/>
    </row>
  </sheetData>
  <mergeCells count="2">
    <mergeCell ref="A8:H8"/>
    <mergeCell ref="D23:E2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43"/>
  <sheetViews>
    <sheetView workbookViewId="0" topLeftCell="A1">
      <selection activeCell="E9" sqref="E9"/>
    </sheetView>
  </sheetViews>
  <sheetFormatPr defaultColWidth="9.140625" defaultRowHeight="12.75" customHeight="1" zeroHeight="1"/>
  <cols>
    <col min="1" max="1" width="5.140625" style="0" customWidth="1"/>
    <col min="2" max="2" width="34.7109375" style="0" customWidth="1"/>
    <col min="3" max="3" width="12.28125" style="0" customWidth="1"/>
    <col min="4" max="4" width="10.421875" style="0" customWidth="1"/>
    <col min="5" max="5" width="11.140625" style="0" customWidth="1"/>
    <col min="6" max="6" width="10.8515625" style="0" customWidth="1"/>
  </cols>
  <sheetData>
    <row r="1" spans="3:6" ht="12.75">
      <c r="C1" s="110" t="s">
        <v>593</v>
      </c>
      <c r="D1" s="110"/>
      <c r="E1" s="110"/>
      <c r="F1" s="4"/>
    </row>
    <row r="2" spans="3:6" ht="12.75">
      <c r="C2" s="110" t="s">
        <v>687</v>
      </c>
      <c r="D2" s="110"/>
      <c r="E2" s="110"/>
      <c r="F2" s="110"/>
    </row>
    <row r="3" spans="3:6" ht="12.75">
      <c r="C3" s="110" t="s">
        <v>2</v>
      </c>
      <c r="D3" s="110"/>
      <c r="E3" s="110"/>
      <c r="F3" s="110"/>
    </row>
    <row r="4" spans="3:6" ht="12.75">
      <c r="C4" s="110" t="s">
        <v>686</v>
      </c>
      <c r="D4" s="110"/>
      <c r="E4" s="110"/>
      <c r="F4" s="110"/>
    </row>
    <row r="5" ht="12.75"/>
    <row r="6" spans="1:6" ht="26.25" customHeight="1">
      <c r="A6" s="324" t="s">
        <v>594</v>
      </c>
      <c r="B6" s="324"/>
      <c r="C6" s="324"/>
      <c r="D6" s="324"/>
      <c r="E6" s="324"/>
      <c r="F6" s="324"/>
    </row>
    <row r="7" ht="12.75"/>
    <row r="8" spans="1:6" ht="45">
      <c r="A8" s="5" t="s">
        <v>4</v>
      </c>
      <c r="B8" s="6" t="s">
        <v>5</v>
      </c>
      <c r="C8" s="7" t="s">
        <v>595</v>
      </c>
      <c r="D8" s="7" t="s">
        <v>596</v>
      </c>
      <c r="E8" s="7" t="s">
        <v>308</v>
      </c>
      <c r="F8" s="7" t="s">
        <v>597</v>
      </c>
    </row>
    <row r="9" spans="1:6" ht="12.75">
      <c r="A9" s="9">
        <v>1</v>
      </c>
      <c r="B9" s="10">
        <v>2</v>
      </c>
      <c r="C9" s="11">
        <v>3</v>
      </c>
      <c r="D9" s="11">
        <v>4</v>
      </c>
      <c r="E9" s="11">
        <v>5</v>
      </c>
      <c r="F9" s="11">
        <v>6</v>
      </c>
    </row>
    <row r="10" spans="1:6" ht="12.75">
      <c r="A10" s="292"/>
      <c r="B10" s="251" t="s">
        <v>598</v>
      </c>
      <c r="C10" s="252">
        <f>C12+C13-C14</f>
        <v>82076</v>
      </c>
      <c r="D10" s="252">
        <f>D12+D13-D14</f>
        <v>82076</v>
      </c>
      <c r="E10" s="252">
        <f>E12+E13-E14</f>
        <v>12000</v>
      </c>
      <c r="F10" s="253">
        <f>+E10/D10</f>
        <v>0.1462059554559189</v>
      </c>
    </row>
    <row r="11" spans="1:6" ht="12.75">
      <c r="A11" s="262"/>
      <c r="B11" s="261" t="s">
        <v>11</v>
      </c>
      <c r="C11" s="261"/>
      <c r="D11" s="261"/>
      <c r="E11" s="261"/>
      <c r="F11" s="253"/>
    </row>
    <row r="12" spans="1:6" ht="12.75">
      <c r="A12" s="262"/>
      <c r="B12" s="261" t="s">
        <v>545</v>
      </c>
      <c r="C12" s="264">
        <v>97076</v>
      </c>
      <c r="D12" s="264">
        <v>97076</v>
      </c>
      <c r="E12" s="264">
        <v>22000</v>
      </c>
      <c r="F12" s="267">
        <f>+E12/D12</f>
        <v>0.22662656063290618</v>
      </c>
    </row>
    <row r="13" spans="1:6" ht="12.75">
      <c r="A13" s="262"/>
      <c r="B13" s="261" t="s">
        <v>546</v>
      </c>
      <c r="C13" s="264">
        <v>0</v>
      </c>
      <c r="D13" s="264">
        <v>0</v>
      </c>
      <c r="E13" s="264">
        <v>0</v>
      </c>
      <c r="F13" s="267">
        <v>0</v>
      </c>
    </row>
    <row r="14" spans="1:6" ht="12.75">
      <c r="A14" s="262"/>
      <c r="B14" s="261" t="s">
        <v>547</v>
      </c>
      <c r="C14" s="264">
        <v>15000</v>
      </c>
      <c r="D14" s="264">
        <v>15000</v>
      </c>
      <c r="E14" s="264">
        <v>10000</v>
      </c>
      <c r="F14" s="267">
        <f>+E14/D14</f>
        <v>0.6666666666666666</v>
      </c>
    </row>
    <row r="15" spans="1:6" ht="12.75">
      <c r="A15" s="262"/>
      <c r="B15" s="261"/>
      <c r="C15" s="261"/>
      <c r="D15" s="261"/>
      <c r="E15" s="261"/>
      <c r="F15" s="253"/>
    </row>
    <row r="16" spans="1:6" ht="12.75">
      <c r="A16" s="292"/>
      <c r="B16" s="251" t="s">
        <v>548</v>
      </c>
      <c r="C16" s="252">
        <f>C18+C19+C20+C21</f>
        <v>120000</v>
      </c>
      <c r="D16" s="252">
        <f>D18+D19+D20+D21</f>
        <v>180000</v>
      </c>
      <c r="E16" s="252">
        <f>E18+E19+E20+E21</f>
        <v>180000</v>
      </c>
      <c r="F16" s="253">
        <f>+E16/D16</f>
        <v>1</v>
      </c>
    </row>
    <row r="17" spans="1:6" ht="12.75">
      <c r="A17" s="262"/>
      <c r="B17" s="261" t="s">
        <v>11</v>
      </c>
      <c r="C17" s="264"/>
      <c r="D17" s="264"/>
      <c r="E17" s="264"/>
      <c r="F17" s="253"/>
    </row>
    <row r="18" spans="1:6" ht="25.5">
      <c r="A18" s="260" t="s">
        <v>111</v>
      </c>
      <c r="B18" s="293" t="s">
        <v>599</v>
      </c>
      <c r="C18" s="294">
        <v>40000</v>
      </c>
      <c r="D18" s="189">
        <v>50000</v>
      </c>
      <c r="E18" s="189">
        <v>50000</v>
      </c>
      <c r="F18" s="276">
        <f aca="true" t="shared" si="0" ref="F18:F32">+E18/D18</f>
        <v>1</v>
      </c>
    </row>
    <row r="19" spans="1:6" ht="25.5">
      <c r="A19" s="260" t="s">
        <v>16</v>
      </c>
      <c r="B19" s="293" t="s">
        <v>600</v>
      </c>
      <c r="C19" s="189">
        <v>13000</v>
      </c>
      <c r="D19" s="189">
        <v>15000</v>
      </c>
      <c r="E19" s="189">
        <v>15000</v>
      </c>
      <c r="F19" s="276">
        <f t="shared" si="0"/>
        <v>1</v>
      </c>
    </row>
    <row r="20" spans="1:6" ht="36" customHeight="1">
      <c r="A20" s="260" t="s">
        <v>19</v>
      </c>
      <c r="B20" s="293" t="s">
        <v>601</v>
      </c>
      <c r="C20" s="189">
        <v>66000</v>
      </c>
      <c r="D20" s="189">
        <v>112000</v>
      </c>
      <c r="E20" s="189">
        <v>112000</v>
      </c>
      <c r="F20" s="276">
        <f t="shared" si="0"/>
        <v>1</v>
      </c>
    </row>
    <row r="21" spans="1:6" ht="12.75">
      <c r="A21" s="260" t="s">
        <v>28</v>
      </c>
      <c r="B21" s="293" t="s">
        <v>602</v>
      </c>
      <c r="C21" s="189">
        <v>1000</v>
      </c>
      <c r="D21" s="189">
        <v>3000</v>
      </c>
      <c r="E21" s="189">
        <v>3000</v>
      </c>
      <c r="F21" s="276">
        <f t="shared" si="0"/>
        <v>1</v>
      </c>
    </row>
    <row r="22" spans="1:6" ht="12.75">
      <c r="A22" s="260"/>
      <c r="B22" s="295" t="s">
        <v>226</v>
      </c>
      <c r="C22" s="296">
        <f>C24+C27+C28</f>
        <v>190076</v>
      </c>
      <c r="D22" s="296">
        <f>D24+D27+D28</f>
        <v>250076</v>
      </c>
      <c r="E22" s="296">
        <f>E24+E27+E28</f>
        <v>180000</v>
      </c>
      <c r="F22" s="253">
        <f t="shared" si="0"/>
        <v>0.7197811865192981</v>
      </c>
    </row>
    <row r="23" spans="1:6" ht="12.75">
      <c r="A23" s="260"/>
      <c r="B23" s="293" t="s">
        <v>11</v>
      </c>
      <c r="C23" s="145"/>
      <c r="D23" s="145"/>
      <c r="E23" s="145"/>
      <c r="F23" s="253"/>
    </row>
    <row r="24" spans="1:6" ht="12.75">
      <c r="A24" s="260" t="s">
        <v>111</v>
      </c>
      <c r="B24" s="293" t="s">
        <v>603</v>
      </c>
      <c r="C24" s="189">
        <f>C25+C26</f>
        <v>24000</v>
      </c>
      <c r="D24" s="189">
        <f>D25+D26</f>
        <v>36000</v>
      </c>
      <c r="E24" s="189">
        <f>E25+E26</f>
        <v>36000</v>
      </c>
      <c r="F24" s="276">
        <f t="shared" si="0"/>
        <v>1</v>
      </c>
    </row>
    <row r="25" spans="1:6" ht="25.5">
      <c r="A25" s="260" t="s">
        <v>113</v>
      </c>
      <c r="B25" s="293" t="s">
        <v>604</v>
      </c>
      <c r="C25" s="189">
        <v>12000</v>
      </c>
      <c r="D25" s="189">
        <v>18000</v>
      </c>
      <c r="E25" s="189">
        <v>18000</v>
      </c>
      <c r="F25" s="276">
        <f t="shared" si="0"/>
        <v>1</v>
      </c>
    </row>
    <row r="26" spans="1:6" ht="25.5">
      <c r="A26" s="260" t="s">
        <v>121</v>
      </c>
      <c r="B26" s="293" t="s">
        <v>605</v>
      </c>
      <c r="C26" s="189">
        <v>12000</v>
      </c>
      <c r="D26" s="189">
        <v>18000</v>
      </c>
      <c r="E26" s="189">
        <v>18000</v>
      </c>
      <c r="F26" s="276">
        <f t="shared" si="0"/>
        <v>1</v>
      </c>
    </row>
    <row r="27" spans="1:6" ht="12.75">
      <c r="A27" s="260" t="s">
        <v>16</v>
      </c>
      <c r="B27" s="293" t="s">
        <v>606</v>
      </c>
      <c r="C27" s="189">
        <v>151076</v>
      </c>
      <c r="D27" s="189">
        <v>189076</v>
      </c>
      <c r="E27" s="189">
        <v>134000</v>
      </c>
      <c r="F27" s="276">
        <f t="shared" si="0"/>
        <v>0.7087097251898707</v>
      </c>
    </row>
    <row r="28" spans="1:6" ht="12.75">
      <c r="A28" s="260" t="s">
        <v>19</v>
      </c>
      <c r="B28" s="293" t="s">
        <v>504</v>
      </c>
      <c r="C28" s="189">
        <v>15000</v>
      </c>
      <c r="D28" s="189">
        <v>25000</v>
      </c>
      <c r="E28" s="189">
        <v>10000</v>
      </c>
      <c r="F28" s="276">
        <f t="shared" si="0"/>
        <v>0.4</v>
      </c>
    </row>
    <row r="29" spans="1:6" ht="12.75">
      <c r="A29" s="145"/>
      <c r="B29" s="145"/>
      <c r="C29" s="145"/>
      <c r="D29" s="145"/>
      <c r="E29" s="145"/>
      <c r="F29" s="276"/>
    </row>
    <row r="30" spans="1:6" ht="12.75">
      <c r="A30" s="145"/>
      <c r="B30" s="293" t="s">
        <v>607</v>
      </c>
      <c r="C30" s="189">
        <f>C32+C33-C34</f>
        <v>12000</v>
      </c>
      <c r="D30" s="189">
        <f>D32+D33-D34</f>
        <v>12000</v>
      </c>
      <c r="E30" s="189">
        <f>E32+E33-E34</f>
        <v>12000</v>
      </c>
      <c r="F30" s="276">
        <f t="shared" si="0"/>
        <v>1</v>
      </c>
    </row>
    <row r="31" spans="1:6" ht="12.75">
      <c r="A31" s="145"/>
      <c r="B31" s="293" t="s">
        <v>11</v>
      </c>
      <c r="C31" s="145"/>
      <c r="D31" s="145"/>
      <c r="E31" s="145"/>
      <c r="F31" s="276"/>
    </row>
    <row r="32" spans="1:6" ht="12.75">
      <c r="A32" s="145"/>
      <c r="B32" s="293" t="s">
        <v>545</v>
      </c>
      <c r="C32" s="189">
        <v>22000</v>
      </c>
      <c r="D32" s="189">
        <v>22000</v>
      </c>
      <c r="E32" s="189">
        <v>22000</v>
      </c>
      <c r="F32" s="276">
        <f t="shared" si="0"/>
        <v>1</v>
      </c>
    </row>
    <row r="33" spans="1:6" ht="12.75">
      <c r="A33" s="145"/>
      <c r="B33" s="293" t="s">
        <v>546</v>
      </c>
      <c r="C33" s="189">
        <v>0</v>
      </c>
      <c r="D33" s="189">
        <v>0</v>
      </c>
      <c r="E33" s="189">
        <v>0</v>
      </c>
      <c r="F33" s="276">
        <v>0</v>
      </c>
    </row>
    <row r="34" spans="1:6" ht="12.75">
      <c r="A34" s="145"/>
      <c r="B34" s="293" t="s">
        <v>547</v>
      </c>
      <c r="C34" s="189">
        <v>10000</v>
      </c>
      <c r="D34" s="189">
        <v>10000</v>
      </c>
      <c r="E34" s="189">
        <v>10000</v>
      </c>
      <c r="F34" s="276">
        <f>+E34/D34</f>
        <v>1</v>
      </c>
    </row>
    <row r="35" spans="2:6" ht="12.75">
      <c r="B35" s="146"/>
      <c r="C35" s="297"/>
      <c r="D35" s="297"/>
      <c r="E35" s="297"/>
      <c r="F35" s="298"/>
    </row>
    <row r="36" spans="2:6" ht="12.75">
      <c r="B36" s="146"/>
      <c r="C36" s="297"/>
      <c r="D36" s="297"/>
      <c r="E36" s="297"/>
      <c r="F36" s="298"/>
    </row>
    <row r="37" spans="2:6" ht="12.75">
      <c r="B37" s="146"/>
      <c r="C37" s="297"/>
      <c r="D37" s="297"/>
      <c r="E37" s="297"/>
      <c r="F37" s="298"/>
    </row>
    <row r="38" spans="2:6" ht="12.75">
      <c r="B38" s="146"/>
      <c r="C38" s="297"/>
      <c r="D38" s="297"/>
      <c r="E38" s="297"/>
      <c r="F38" s="298"/>
    </row>
    <row r="39" spans="2:6" ht="12.75">
      <c r="B39" s="146"/>
      <c r="C39" s="297"/>
      <c r="D39" s="299"/>
      <c r="E39" s="442"/>
      <c r="F39" s="442"/>
    </row>
    <row r="40" spans="2:6" ht="12.75">
      <c r="B40" s="146"/>
      <c r="C40" s="297"/>
      <c r="D40" s="297"/>
      <c r="E40" s="441" t="s">
        <v>106</v>
      </c>
      <c r="F40" s="319"/>
    </row>
    <row r="41" spans="2:6" ht="12.75">
      <c r="B41" s="146"/>
      <c r="C41" s="297"/>
      <c r="D41" s="297"/>
      <c r="E41" s="297"/>
      <c r="F41" s="298"/>
    </row>
    <row r="42" spans="2:6" ht="12.75">
      <c r="B42" s="146"/>
      <c r="C42" s="297"/>
      <c r="D42" s="442"/>
      <c r="E42" s="442"/>
      <c r="F42" s="442"/>
    </row>
    <row r="43" spans="2:6" ht="12.75">
      <c r="B43" s="146"/>
      <c r="C43" s="297"/>
      <c r="D43" s="297"/>
      <c r="E43" s="441" t="s">
        <v>107</v>
      </c>
      <c r="F43" s="319"/>
    </row>
    <row r="44" ht="12.75" customHeight="1"/>
  </sheetData>
  <mergeCells count="5">
    <mergeCell ref="E43:F43"/>
    <mergeCell ref="A6:F6"/>
    <mergeCell ref="E39:F39"/>
    <mergeCell ref="E40:F40"/>
    <mergeCell ref="D42:F42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6">
      <selection activeCell="A27" sqref="A27"/>
    </sheetView>
  </sheetViews>
  <sheetFormatPr defaultColWidth="9.140625" defaultRowHeight="12.75"/>
  <cols>
    <col min="1" max="1" width="5.140625" style="0" customWidth="1"/>
    <col min="2" max="2" width="38.8515625" style="0" customWidth="1"/>
    <col min="3" max="3" width="13.00390625" style="0" customWidth="1"/>
    <col min="4" max="10" width="10.140625" style="0" bestFit="1" customWidth="1"/>
  </cols>
  <sheetData>
    <row r="1" spans="1:10" ht="12.75">
      <c r="A1" s="440" t="s">
        <v>608</v>
      </c>
      <c r="B1" s="440"/>
      <c r="C1" s="440"/>
      <c r="D1" s="440"/>
      <c r="E1" s="440"/>
      <c r="F1" s="440"/>
      <c r="G1" s="440"/>
      <c r="H1" s="440"/>
      <c r="I1" s="440"/>
      <c r="J1" s="440"/>
    </row>
    <row r="3" ht="12.75">
      <c r="G3" t="s">
        <v>609</v>
      </c>
    </row>
    <row r="4" spans="1:10" ht="26.25" customHeight="1">
      <c r="A4" s="443" t="s">
        <v>220</v>
      </c>
      <c r="B4" s="443" t="s">
        <v>5</v>
      </c>
      <c r="C4" s="444" t="s">
        <v>610</v>
      </c>
      <c r="D4" s="446" t="s">
        <v>611</v>
      </c>
      <c r="E4" s="446"/>
      <c r="F4" s="446"/>
      <c r="G4" s="446"/>
      <c r="H4" s="446"/>
      <c r="I4" s="446"/>
      <c r="J4" s="446"/>
    </row>
    <row r="5" spans="1:10" ht="12.75">
      <c r="A5" s="443"/>
      <c r="B5" s="443"/>
      <c r="C5" s="445"/>
      <c r="D5" s="300">
        <v>2008</v>
      </c>
      <c r="E5" s="300">
        <v>2009</v>
      </c>
      <c r="F5" s="300">
        <v>2010</v>
      </c>
      <c r="G5" s="300">
        <v>2011</v>
      </c>
      <c r="H5" s="300">
        <v>2012</v>
      </c>
      <c r="I5" s="300">
        <v>2013</v>
      </c>
      <c r="J5" s="300">
        <v>2014</v>
      </c>
    </row>
    <row r="6" spans="1:10" ht="12.75">
      <c r="A6" s="145" t="s">
        <v>111</v>
      </c>
      <c r="B6" s="145" t="s">
        <v>612</v>
      </c>
      <c r="C6" s="189">
        <f>C7+C13</f>
        <v>12691205</v>
      </c>
      <c r="D6" s="189">
        <f aca="true" t="shared" si="0" ref="D6:J6">D7+D13</f>
        <v>11674926</v>
      </c>
      <c r="E6" s="189">
        <f t="shared" si="0"/>
        <v>10145450</v>
      </c>
      <c r="F6" s="189">
        <f t="shared" si="0"/>
        <v>7609202</v>
      </c>
      <c r="G6" s="189">
        <f t="shared" si="0"/>
        <v>5301170</v>
      </c>
      <c r="H6" s="189">
        <f t="shared" si="0"/>
        <v>3153622</v>
      </c>
      <c r="I6" s="189">
        <f t="shared" si="0"/>
        <v>1206074</v>
      </c>
      <c r="J6" s="189">
        <f t="shared" si="0"/>
        <v>184250</v>
      </c>
    </row>
    <row r="7" spans="1:10" ht="12.75">
      <c r="A7" s="145" t="s">
        <v>613</v>
      </c>
      <c r="B7" s="145" t="s">
        <v>614</v>
      </c>
      <c r="C7" s="189">
        <f>C8+C10</f>
        <v>8062585</v>
      </c>
      <c r="D7" s="189">
        <f aca="true" t="shared" si="1" ref="D7:J7">D8+D10</f>
        <v>8305806</v>
      </c>
      <c r="E7" s="189">
        <f t="shared" si="1"/>
        <v>9567966</v>
      </c>
      <c r="F7" s="189">
        <f t="shared" si="1"/>
        <v>7609202</v>
      </c>
      <c r="G7" s="189">
        <f t="shared" si="1"/>
        <v>5301170</v>
      </c>
      <c r="H7" s="189">
        <f t="shared" si="1"/>
        <v>3153622</v>
      </c>
      <c r="I7" s="189">
        <f t="shared" si="1"/>
        <v>1206074</v>
      </c>
      <c r="J7" s="189">
        <f t="shared" si="1"/>
        <v>184250</v>
      </c>
    </row>
    <row r="8" spans="1:10" ht="12.75">
      <c r="A8" s="145" t="s">
        <v>615</v>
      </c>
      <c r="B8" s="145" t="s">
        <v>616</v>
      </c>
      <c r="C8" s="189">
        <f>C9</f>
        <v>3985466</v>
      </c>
      <c r="D8" s="189">
        <f aca="true" t="shared" si="2" ref="D8:J8">D9</f>
        <v>1085556</v>
      </c>
      <c r="E8" s="189">
        <f t="shared" si="2"/>
        <v>2978216</v>
      </c>
      <c r="F8" s="189">
        <f t="shared" si="2"/>
        <v>2849952</v>
      </c>
      <c r="G8" s="189">
        <f t="shared" si="2"/>
        <v>2104920</v>
      </c>
      <c r="H8" s="189">
        <f t="shared" si="2"/>
        <v>1397372</v>
      </c>
      <c r="I8" s="189">
        <f t="shared" si="2"/>
        <v>689824</v>
      </c>
      <c r="J8" s="189">
        <f t="shared" si="2"/>
        <v>108000</v>
      </c>
    </row>
    <row r="9" spans="1:10" ht="12.75">
      <c r="A9" s="145"/>
      <c r="B9" s="145" t="s">
        <v>617</v>
      </c>
      <c r="C9" s="189">
        <v>3985466</v>
      </c>
      <c r="D9" s="189">
        <v>1085556</v>
      </c>
      <c r="E9" s="189">
        <v>2978216</v>
      </c>
      <c r="F9" s="189">
        <v>2849952</v>
      </c>
      <c r="G9" s="189">
        <v>2104920</v>
      </c>
      <c r="H9" s="189">
        <v>1397372</v>
      </c>
      <c r="I9" s="189">
        <v>689824</v>
      </c>
      <c r="J9" s="189">
        <v>108000</v>
      </c>
    </row>
    <row r="10" spans="1:10" ht="12.75">
      <c r="A10" s="145" t="s">
        <v>618</v>
      </c>
      <c r="B10" s="145" t="s">
        <v>684</v>
      </c>
      <c r="C10" s="189">
        <f>C11+C12</f>
        <v>4077119</v>
      </c>
      <c r="D10" s="189">
        <f aca="true" t="shared" si="3" ref="D10:J10">D11+D12</f>
        <v>7220250</v>
      </c>
      <c r="E10" s="189">
        <v>6589750</v>
      </c>
      <c r="F10" s="189">
        <v>4759250</v>
      </c>
      <c r="G10" s="189">
        <v>3196250</v>
      </c>
      <c r="H10" s="189">
        <v>1756250</v>
      </c>
      <c r="I10" s="189">
        <f t="shared" si="3"/>
        <v>516250</v>
      </c>
      <c r="J10" s="189">
        <f t="shared" si="3"/>
        <v>76250</v>
      </c>
    </row>
    <row r="11" spans="1:10" ht="12.75">
      <c r="A11" s="145"/>
      <c r="B11" s="145" t="s">
        <v>620</v>
      </c>
      <c r="C11" s="189">
        <v>4077119</v>
      </c>
      <c r="D11" s="189">
        <v>3220250</v>
      </c>
      <c r="E11" s="189">
        <v>2389750</v>
      </c>
      <c r="F11" s="189">
        <v>1559250</v>
      </c>
      <c r="G11" s="189">
        <v>996250</v>
      </c>
      <c r="H11" s="189">
        <v>556250</v>
      </c>
      <c r="I11" s="189">
        <v>516250</v>
      </c>
      <c r="J11" s="189">
        <v>76250</v>
      </c>
    </row>
    <row r="12" spans="1:10" ht="12.75">
      <c r="A12" s="145"/>
      <c r="B12" s="145" t="s">
        <v>621</v>
      </c>
      <c r="C12" s="189">
        <v>0</v>
      </c>
      <c r="D12" s="189">
        <v>4000000</v>
      </c>
      <c r="E12" s="189">
        <v>3200000</v>
      </c>
      <c r="F12" s="189">
        <v>2400000</v>
      </c>
      <c r="G12" s="189">
        <v>1600000</v>
      </c>
      <c r="H12" s="189">
        <v>800000</v>
      </c>
      <c r="I12" s="145">
        <v>0</v>
      </c>
      <c r="J12" s="145">
        <v>0</v>
      </c>
    </row>
    <row r="13" spans="1:10" ht="12.75">
      <c r="A13" s="145" t="s">
        <v>622</v>
      </c>
      <c r="B13" s="145" t="s">
        <v>623</v>
      </c>
      <c r="C13" s="189">
        <f>C14+C15</f>
        <v>4628620</v>
      </c>
      <c r="D13" s="189">
        <f aca="true" t="shared" si="4" ref="D13:J13">D14+D15</f>
        <v>3369120</v>
      </c>
      <c r="E13" s="189">
        <f t="shared" si="4"/>
        <v>577484</v>
      </c>
      <c r="F13" s="145">
        <f t="shared" si="4"/>
        <v>0</v>
      </c>
      <c r="G13" s="145">
        <f t="shared" si="4"/>
        <v>0</v>
      </c>
      <c r="H13" s="145">
        <f t="shared" si="4"/>
        <v>0</v>
      </c>
      <c r="I13" s="145">
        <f t="shared" si="4"/>
        <v>0</v>
      </c>
      <c r="J13" s="145">
        <f t="shared" si="4"/>
        <v>0</v>
      </c>
    </row>
    <row r="14" spans="1:10" ht="12.75">
      <c r="A14" s="145" t="s">
        <v>624</v>
      </c>
      <c r="B14" s="145" t="s">
        <v>625</v>
      </c>
      <c r="C14" s="189">
        <v>628620</v>
      </c>
      <c r="D14" s="189">
        <v>2369120</v>
      </c>
      <c r="E14" s="189">
        <v>577484</v>
      </c>
      <c r="F14" s="145">
        <v>0</v>
      </c>
      <c r="G14" s="145">
        <v>0</v>
      </c>
      <c r="H14" s="145">
        <v>0</v>
      </c>
      <c r="I14" s="145">
        <v>0</v>
      </c>
      <c r="J14" s="145">
        <v>0</v>
      </c>
    </row>
    <row r="15" spans="1:10" ht="12.75">
      <c r="A15" s="145" t="s">
        <v>626</v>
      </c>
      <c r="B15" s="145" t="s">
        <v>627</v>
      </c>
      <c r="C15" s="189">
        <v>4000000</v>
      </c>
      <c r="D15" s="189">
        <v>1000000</v>
      </c>
      <c r="E15" s="145">
        <v>0</v>
      </c>
      <c r="F15" s="145">
        <v>0</v>
      </c>
      <c r="G15" s="145">
        <v>0</v>
      </c>
      <c r="H15" s="145">
        <v>0</v>
      </c>
      <c r="I15" s="145">
        <v>0</v>
      </c>
      <c r="J15" s="145">
        <v>0</v>
      </c>
    </row>
    <row r="16" spans="1:10" ht="12.75">
      <c r="A16" s="145" t="s">
        <v>16</v>
      </c>
      <c r="B16" s="145" t="s">
        <v>628</v>
      </c>
      <c r="C16" s="189">
        <v>2736930</v>
      </c>
      <c r="D16" s="145">
        <v>0</v>
      </c>
      <c r="E16" s="145">
        <v>0</v>
      </c>
      <c r="F16" s="145">
        <v>0</v>
      </c>
      <c r="G16" s="145">
        <v>0</v>
      </c>
      <c r="H16" s="145">
        <v>0</v>
      </c>
      <c r="I16" s="145">
        <v>0</v>
      </c>
      <c r="J16" s="145">
        <v>0</v>
      </c>
    </row>
    <row r="17" spans="1:10" ht="12.75">
      <c r="A17" s="145" t="s">
        <v>19</v>
      </c>
      <c r="B17" s="145" t="s">
        <v>629</v>
      </c>
      <c r="C17" s="189">
        <f>C18+C19</f>
        <v>1648469</v>
      </c>
      <c r="D17" s="189">
        <f aca="true" t="shared" si="5" ref="D17:J17">D18+D19</f>
        <v>2106960</v>
      </c>
      <c r="E17" s="189">
        <f t="shared" si="5"/>
        <v>2536248</v>
      </c>
      <c r="F17" s="189">
        <f t="shared" si="5"/>
        <v>2308032</v>
      </c>
      <c r="G17" s="189">
        <f t="shared" si="5"/>
        <v>2147548</v>
      </c>
      <c r="H17" s="189">
        <f t="shared" si="5"/>
        <v>1947548</v>
      </c>
      <c r="I17" s="189">
        <f t="shared" si="5"/>
        <v>1021824</v>
      </c>
      <c r="J17" s="189">
        <f t="shared" si="5"/>
        <v>184250</v>
      </c>
    </row>
    <row r="18" spans="1:10" ht="12.75">
      <c r="A18" s="145" t="s">
        <v>630</v>
      </c>
      <c r="B18" s="145" t="s">
        <v>616</v>
      </c>
      <c r="C18" s="189">
        <v>791600</v>
      </c>
      <c r="D18" s="189">
        <v>476460</v>
      </c>
      <c r="E18" s="189">
        <v>705748</v>
      </c>
      <c r="F18" s="189">
        <v>745032</v>
      </c>
      <c r="G18" s="189">
        <v>707548</v>
      </c>
      <c r="H18" s="189">
        <v>707548</v>
      </c>
      <c r="I18" s="189">
        <v>581824</v>
      </c>
      <c r="J18" s="189">
        <v>108000</v>
      </c>
    </row>
    <row r="19" spans="1:10" ht="12.75">
      <c r="A19" s="145" t="s">
        <v>631</v>
      </c>
      <c r="B19" s="145" t="s">
        <v>619</v>
      </c>
      <c r="C19" s="189">
        <v>856869</v>
      </c>
      <c r="D19" s="189">
        <v>1630500</v>
      </c>
      <c r="E19" s="189">
        <v>1830500</v>
      </c>
      <c r="F19" s="189">
        <v>1563000</v>
      </c>
      <c r="G19" s="189">
        <v>1440000</v>
      </c>
      <c r="H19" s="189">
        <v>1240000</v>
      </c>
      <c r="I19" s="189">
        <v>440000</v>
      </c>
      <c r="J19" s="189">
        <v>76250</v>
      </c>
    </row>
    <row r="20" spans="1:10" ht="12.75">
      <c r="A20" s="145" t="s">
        <v>28</v>
      </c>
      <c r="B20" s="145" t="s">
        <v>632</v>
      </c>
      <c r="C20" s="145">
        <v>0</v>
      </c>
      <c r="D20" s="145">
        <v>0</v>
      </c>
      <c r="E20" s="145">
        <v>0</v>
      </c>
      <c r="F20" s="145">
        <v>0</v>
      </c>
      <c r="G20" s="145">
        <v>0</v>
      </c>
      <c r="H20" s="145">
        <v>0</v>
      </c>
      <c r="I20" s="145">
        <v>0</v>
      </c>
      <c r="J20" s="189">
        <v>0</v>
      </c>
    </row>
    <row r="21" spans="1:10" ht="26.25" customHeight="1">
      <c r="A21" s="301" t="s">
        <v>33</v>
      </c>
      <c r="B21" s="293" t="s">
        <v>633</v>
      </c>
      <c r="C21" s="189">
        <f>C22+C23</f>
        <v>8305806</v>
      </c>
      <c r="D21" s="189">
        <f aca="true" t="shared" si="6" ref="D21:J21">D22+D23</f>
        <v>9567966</v>
      </c>
      <c r="E21" s="189">
        <f t="shared" si="6"/>
        <v>7609202</v>
      </c>
      <c r="F21" s="189">
        <f t="shared" si="6"/>
        <v>5301170</v>
      </c>
      <c r="G21" s="189">
        <f t="shared" si="6"/>
        <v>3153622</v>
      </c>
      <c r="H21" s="189">
        <f t="shared" si="6"/>
        <v>1206074</v>
      </c>
      <c r="I21" s="189">
        <f t="shared" si="6"/>
        <v>184250</v>
      </c>
      <c r="J21" s="189">
        <f t="shared" si="6"/>
        <v>0</v>
      </c>
    </row>
    <row r="22" spans="1:10" ht="12.75">
      <c r="A22" s="145" t="s">
        <v>634</v>
      </c>
      <c r="B22" s="145" t="s">
        <v>635</v>
      </c>
      <c r="C22" s="189">
        <v>1085556</v>
      </c>
      <c r="D22" s="189">
        <v>2978216</v>
      </c>
      <c r="E22" s="189">
        <v>2849952</v>
      </c>
      <c r="F22" s="189">
        <v>2104920</v>
      </c>
      <c r="G22" s="189">
        <v>1397372</v>
      </c>
      <c r="H22" s="189">
        <v>689824</v>
      </c>
      <c r="I22" s="189">
        <v>108000</v>
      </c>
      <c r="J22" s="145">
        <v>0</v>
      </c>
    </row>
    <row r="23" spans="1:10" ht="12.75">
      <c r="A23" s="145" t="s">
        <v>636</v>
      </c>
      <c r="B23" s="145" t="s">
        <v>637</v>
      </c>
      <c r="C23" s="189">
        <v>7220250</v>
      </c>
      <c r="D23" s="189">
        <v>6589750</v>
      </c>
      <c r="E23" s="189">
        <v>4759250</v>
      </c>
      <c r="F23" s="189">
        <v>3196250</v>
      </c>
      <c r="G23" s="189">
        <v>1756250</v>
      </c>
      <c r="H23" s="189">
        <v>516250</v>
      </c>
      <c r="I23" s="189">
        <v>76250</v>
      </c>
      <c r="J23" s="145">
        <v>0</v>
      </c>
    </row>
    <row r="24" spans="1:10" ht="12.75">
      <c r="A24" s="145" t="s">
        <v>38</v>
      </c>
      <c r="B24" s="145" t="s">
        <v>638</v>
      </c>
      <c r="C24" s="189">
        <v>8305806</v>
      </c>
      <c r="D24" s="189">
        <v>9567966</v>
      </c>
      <c r="E24" s="189">
        <v>7609202</v>
      </c>
      <c r="F24" s="189">
        <v>5301170</v>
      </c>
      <c r="G24" s="189">
        <v>3153622</v>
      </c>
      <c r="H24" s="189">
        <v>1206074</v>
      </c>
      <c r="I24" s="189">
        <v>184250</v>
      </c>
      <c r="J24" s="145">
        <v>0</v>
      </c>
    </row>
    <row r="25" spans="1:10" ht="12.75">
      <c r="A25" s="145" t="s">
        <v>41</v>
      </c>
      <c r="B25" s="145" t="s">
        <v>639</v>
      </c>
      <c r="C25" s="189">
        <f>C26+C27</f>
        <v>350000</v>
      </c>
      <c r="D25" s="189">
        <f aca="true" t="shared" si="7" ref="D25:J25">D26+D27</f>
        <v>400000</v>
      </c>
      <c r="E25" s="189">
        <f t="shared" si="7"/>
        <v>478731</v>
      </c>
      <c r="F25" s="189">
        <f t="shared" si="7"/>
        <v>363954</v>
      </c>
      <c r="G25" s="189">
        <f t="shared" si="7"/>
        <v>248863</v>
      </c>
      <c r="H25" s="189">
        <f t="shared" si="7"/>
        <v>141296</v>
      </c>
      <c r="I25" s="189">
        <f t="shared" si="7"/>
        <v>45670</v>
      </c>
      <c r="J25" s="189">
        <f t="shared" si="7"/>
        <v>8014</v>
      </c>
    </row>
    <row r="26" spans="1:10" ht="12.75">
      <c r="A26" s="145" t="s">
        <v>640</v>
      </c>
      <c r="B26" s="145" t="s">
        <v>641</v>
      </c>
      <c r="C26" s="189">
        <v>105000</v>
      </c>
      <c r="D26" s="189">
        <v>14294</v>
      </c>
      <c r="E26" s="189">
        <v>21172</v>
      </c>
      <c r="F26" s="189">
        <v>22561</v>
      </c>
      <c r="G26" s="189">
        <v>22501</v>
      </c>
      <c r="H26" s="189">
        <v>22561</v>
      </c>
      <c r="I26" s="189">
        <v>10776</v>
      </c>
      <c r="J26" s="189">
        <v>3439</v>
      </c>
    </row>
    <row r="27" spans="1:10" ht="12.75">
      <c r="A27" s="145" t="s">
        <v>642</v>
      </c>
      <c r="B27" s="145" t="s">
        <v>643</v>
      </c>
      <c r="C27" s="189">
        <v>245000</v>
      </c>
      <c r="D27" s="189">
        <v>385706</v>
      </c>
      <c r="E27" s="189">
        <v>457559</v>
      </c>
      <c r="F27" s="189">
        <v>341393</v>
      </c>
      <c r="G27" s="189">
        <v>226362</v>
      </c>
      <c r="H27" s="189">
        <v>118735</v>
      </c>
      <c r="I27" s="189">
        <v>34894</v>
      </c>
      <c r="J27" s="189">
        <v>4575</v>
      </c>
    </row>
    <row r="28" spans="1:10" ht="12.75">
      <c r="A28" s="145" t="s">
        <v>44</v>
      </c>
      <c r="B28" s="145" t="s">
        <v>644</v>
      </c>
      <c r="C28" s="145">
        <v>0</v>
      </c>
      <c r="D28" s="145">
        <v>0</v>
      </c>
      <c r="E28" s="145">
        <v>0</v>
      </c>
      <c r="F28" s="145">
        <v>0</v>
      </c>
      <c r="G28" s="145">
        <v>0</v>
      </c>
      <c r="H28" s="145">
        <v>0</v>
      </c>
      <c r="I28" s="145">
        <v>0</v>
      </c>
      <c r="J28" s="145">
        <v>0</v>
      </c>
    </row>
    <row r="29" spans="1:10" ht="12.75">
      <c r="A29" s="145" t="s">
        <v>64</v>
      </c>
      <c r="B29" s="145" t="s">
        <v>645</v>
      </c>
      <c r="C29" s="189">
        <v>86785215</v>
      </c>
      <c r="D29" s="189">
        <v>93845342</v>
      </c>
      <c r="E29" s="189">
        <v>94010000</v>
      </c>
      <c r="F29" s="189">
        <v>94950100</v>
      </c>
      <c r="G29" s="189">
        <v>95899600</v>
      </c>
      <c r="H29" s="189">
        <v>96858600</v>
      </c>
      <c r="I29" s="189">
        <v>97827200</v>
      </c>
      <c r="J29" s="189">
        <v>98805500</v>
      </c>
    </row>
    <row r="30" spans="1:10" ht="12.75">
      <c r="A30" s="145" t="s">
        <v>68</v>
      </c>
      <c r="B30" s="145" t="s">
        <v>646</v>
      </c>
      <c r="C30" s="145"/>
      <c r="D30" s="145"/>
      <c r="E30" s="145"/>
      <c r="F30" s="145"/>
      <c r="G30" s="145"/>
      <c r="H30" s="145"/>
      <c r="I30" s="145"/>
      <c r="J30" s="145"/>
    </row>
    <row r="31" spans="1:10" ht="12.75">
      <c r="A31" s="145" t="s">
        <v>647</v>
      </c>
      <c r="B31" s="145" t="s">
        <v>648</v>
      </c>
      <c r="C31" s="302">
        <f>+C21/C29</f>
        <v>0.09570531109475272</v>
      </c>
      <c r="D31" s="302">
        <f aca="true" t="shared" si="8" ref="D31:J31">+D21/D29</f>
        <v>0.10195461805658931</v>
      </c>
      <c r="E31" s="302">
        <f t="shared" si="8"/>
        <v>0.08094034677162004</v>
      </c>
      <c r="F31" s="302">
        <f t="shared" si="8"/>
        <v>0.05583111550172143</v>
      </c>
      <c r="G31" s="302">
        <f t="shared" si="8"/>
        <v>0.03288462099946194</v>
      </c>
      <c r="H31" s="302">
        <f t="shared" si="8"/>
        <v>0.012451904115896782</v>
      </c>
      <c r="I31" s="302">
        <f t="shared" si="8"/>
        <v>0.001883423015275915</v>
      </c>
      <c r="J31" s="302">
        <f t="shared" si="8"/>
        <v>0</v>
      </c>
    </row>
    <row r="32" spans="1:10" ht="12.75">
      <c r="A32" s="145" t="s">
        <v>649</v>
      </c>
      <c r="B32" s="145" t="s">
        <v>650</v>
      </c>
      <c r="C32" s="302">
        <f aca="true" t="shared" si="9" ref="C32:J32">+(C17+C25)/C29</f>
        <v>0.023027758818135093</v>
      </c>
      <c r="D32" s="302">
        <f t="shared" si="9"/>
        <v>0.0267137392924627</v>
      </c>
      <c r="E32" s="302">
        <f t="shared" si="9"/>
        <v>0.03207083289011807</v>
      </c>
      <c r="F32" s="302">
        <f t="shared" si="9"/>
        <v>0.028140949825223985</v>
      </c>
      <c r="G32" s="302">
        <f t="shared" si="9"/>
        <v>0.024988748649629404</v>
      </c>
      <c r="H32" s="302">
        <f t="shared" si="9"/>
        <v>0.021565911545283537</v>
      </c>
      <c r="I32" s="302">
        <f t="shared" si="9"/>
        <v>0.010912036734159825</v>
      </c>
      <c r="J32" s="302">
        <f t="shared" si="9"/>
        <v>0.0019458835793554003</v>
      </c>
    </row>
  </sheetData>
  <mergeCells count="5">
    <mergeCell ref="A1:J1"/>
    <mergeCell ref="A4:A5"/>
    <mergeCell ref="B4:B5"/>
    <mergeCell ref="C4:C5"/>
    <mergeCell ref="D4:J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421"/>
  <sheetViews>
    <sheetView workbookViewId="0" topLeftCell="A34">
      <selection activeCell="E53" sqref="E53"/>
    </sheetView>
  </sheetViews>
  <sheetFormatPr defaultColWidth="9.140625" defaultRowHeight="12.75"/>
  <cols>
    <col min="1" max="1" width="2.7109375" style="0" customWidth="1"/>
    <col min="2" max="2" width="40.7109375" style="0" customWidth="1"/>
    <col min="3" max="5" width="11.421875" style="0" customWidth="1"/>
  </cols>
  <sheetData>
    <row r="2" spans="2:4" ht="12.75">
      <c r="B2" s="46"/>
      <c r="D2" s="47" t="s">
        <v>108</v>
      </c>
    </row>
    <row r="3" spans="2:4" ht="12.75">
      <c r="B3" s="46"/>
      <c r="D3" s="47" t="s">
        <v>687</v>
      </c>
    </row>
    <row r="4" spans="2:4" ht="12.75">
      <c r="B4" s="46"/>
      <c r="D4" s="47" t="s">
        <v>2</v>
      </c>
    </row>
    <row r="5" spans="2:4" ht="12.75">
      <c r="B5" s="46"/>
      <c r="D5" s="47" t="s">
        <v>686</v>
      </c>
    </row>
    <row r="6" ht="12.75">
      <c r="B6" s="46"/>
    </row>
    <row r="7" ht="12.75">
      <c r="B7" s="46"/>
    </row>
    <row r="8" spans="1:6" ht="12.75">
      <c r="A8" s="320" t="s">
        <v>109</v>
      </c>
      <c r="B8" s="320"/>
      <c r="C8" s="320"/>
      <c r="D8" s="320"/>
      <c r="E8" s="320"/>
      <c r="F8" s="320"/>
    </row>
    <row r="9" ht="0.75" customHeight="1">
      <c r="B9" s="46"/>
    </row>
    <row r="10" spans="1:6" ht="57.75" customHeight="1">
      <c r="A10" s="5" t="s">
        <v>4</v>
      </c>
      <c r="B10" s="5" t="s">
        <v>5</v>
      </c>
      <c r="C10" s="6" t="s">
        <v>110</v>
      </c>
      <c r="D10" s="6" t="s">
        <v>7</v>
      </c>
      <c r="E10" s="6" t="s">
        <v>308</v>
      </c>
      <c r="F10" s="6" t="s">
        <v>8</v>
      </c>
    </row>
    <row r="11" spans="1:6" ht="12.75">
      <c r="A11" s="48">
        <v>1</v>
      </c>
      <c r="B11" s="49">
        <v>2</v>
      </c>
      <c r="C11" s="48">
        <v>3</v>
      </c>
      <c r="D11" s="48">
        <v>4</v>
      </c>
      <c r="E11" s="48">
        <v>5</v>
      </c>
      <c r="F11" s="48">
        <v>6</v>
      </c>
    </row>
    <row r="12" spans="1:6" ht="15.75" customHeight="1">
      <c r="A12" s="50" t="s">
        <v>111</v>
      </c>
      <c r="B12" s="26" t="s">
        <v>10</v>
      </c>
      <c r="C12" s="27">
        <f>C13+C17+C21</f>
        <v>126300</v>
      </c>
      <c r="D12" s="27">
        <f>D13+D17+D21</f>
        <v>89723</v>
      </c>
      <c r="E12" s="27">
        <f>E13+E17+E21</f>
        <v>17800</v>
      </c>
      <c r="F12" s="51">
        <f>+E12/D12</f>
        <v>0.1983883731038864</v>
      </c>
    </row>
    <row r="13" spans="1:6" ht="24.75" customHeight="1">
      <c r="A13" s="1"/>
      <c r="B13" s="52" t="s">
        <v>112</v>
      </c>
      <c r="C13" s="3">
        <f>C14</f>
        <v>3000</v>
      </c>
      <c r="D13" s="3">
        <f>D14</f>
        <v>3000</v>
      </c>
      <c r="E13" s="3">
        <f>E14</f>
        <v>5500</v>
      </c>
      <c r="F13" s="53">
        <f>+E13/D13</f>
        <v>1.8333333333333333</v>
      </c>
    </row>
    <row r="14" spans="1:6" ht="13.5" customHeight="1">
      <c r="A14" s="1" t="s">
        <v>113</v>
      </c>
      <c r="B14" s="2" t="s">
        <v>114</v>
      </c>
      <c r="C14" s="3">
        <v>3000</v>
      </c>
      <c r="D14" s="3">
        <v>3000</v>
      </c>
      <c r="E14" s="3">
        <v>5500</v>
      </c>
      <c r="F14" s="53">
        <f>+E14/D14</f>
        <v>1.8333333333333333</v>
      </c>
    </row>
    <row r="15" spans="1:6" ht="12.75">
      <c r="A15" s="1"/>
      <c r="B15" s="2" t="s">
        <v>11</v>
      </c>
      <c r="C15" s="3"/>
      <c r="D15" s="3"/>
      <c r="E15" s="3"/>
      <c r="F15" s="53"/>
    </row>
    <row r="16" spans="1:6" ht="12.75" customHeight="1">
      <c r="A16" s="1"/>
      <c r="B16" s="54" t="s">
        <v>115</v>
      </c>
      <c r="C16" s="3">
        <v>3000</v>
      </c>
      <c r="D16" s="3">
        <v>3000</v>
      </c>
      <c r="E16" s="3">
        <v>5500</v>
      </c>
      <c r="F16" s="53">
        <f>+E16/D16</f>
        <v>1.8333333333333333</v>
      </c>
    </row>
    <row r="17" spans="1:6" ht="14.25" customHeight="1">
      <c r="A17" s="1"/>
      <c r="B17" s="52" t="s">
        <v>116</v>
      </c>
      <c r="C17" s="3">
        <f>C18</f>
        <v>8300</v>
      </c>
      <c r="D17" s="3">
        <f>D18</f>
        <v>8300</v>
      </c>
      <c r="E17" s="3">
        <f>E18</f>
        <v>8300</v>
      </c>
      <c r="F17" s="53">
        <f>+E17/D17</f>
        <v>1</v>
      </c>
    </row>
    <row r="18" spans="1:6" ht="13.5" customHeight="1">
      <c r="A18" s="1" t="s">
        <v>113</v>
      </c>
      <c r="B18" s="2" t="s">
        <v>114</v>
      </c>
      <c r="C18" s="3">
        <f>C20</f>
        <v>8300</v>
      </c>
      <c r="D18" s="3">
        <v>8300</v>
      </c>
      <c r="E18" s="3">
        <f>E20</f>
        <v>8300</v>
      </c>
      <c r="F18" s="53">
        <f>+E18/D18</f>
        <v>1</v>
      </c>
    </row>
    <row r="19" spans="1:6" ht="13.5" customHeight="1">
      <c r="A19" s="1"/>
      <c r="B19" s="2" t="s">
        <v>11</v>
      </c>
      <c r="C19" s="3"/>
      <c r="D19" s="3"/>
      <c r="E19" s="3"/>
      <c r="F19" s="53"/>
    </row>
    <row r="20" spans="1:6" ht="13.5" customHeight="1">
      <c r="A20" s="1"/>
      <c r="B20" s="2" t="s">
        <v>117</v>
      </c>
      <c r="C20" s="3">
        <v>8300</v>
      </c>
      <c r="D20" s="3">
        <v>8300</v>
      </c>
      <c r="E20" s="3">
        <v>8300</v>
      </c>
      <c r="F20" s="53">
        <f>+E20/D20</f>
        <v>1</v>
      </c>
    </row>
    <row r="21" spans="1:6" ht="14.25" customHeight="1">
      <c r="A21" s="1"/>
      <c r="B21" s="52" t="s">
        <v>118</v>
      </c>
      <c r="C21" s="3">
        <f>C23</f>
        <v>115000</v>
      </c>
      <c r="D21" s="3">
        <f>D23</f>
        <v>78423</v>
      </c>
      <c r="E21" s="3">
        <f>E23</f>
        <v>4000</v>
      </c>
      <c r="F21" s="53">
        <f>+E21/D21</f>
        <v>0.05100544483123574</v>
      </c>
    </row>
    <row r="22" spans="1:6" ht="12.75">
      <c r="A22" s="1"/>
      <c r="B22" s="2" t="s">
        <v>11</v>
      </c>
      <c r="C22" s="3"/>
      <c r="D22" s="3"/>
      <c r="E22" s="3"/>
      <c r="F22" s="53"/>
    </row>
    <row r="23" spans="1:6" ht="13.5" customHeight="1">
      <c r="A23" s="1" t="s">
        <v>113</v>
      </c>
      <c r="B23" s="2" t="s">
        <v>114</v>
      </c>
      <c r="C23" s="3">
        <v>115000</v>
      </c>
      <c r="D23" s="3">
        <v>78423</v>
      </c>
      <c r="E23" s="3">
        <v>4000</v>
      </c>
      <c r="F23" s="53">
        <f>+E23/D23</f>
        <v>0.05100544483123574</v>
      </c>
    </row>
    <row r="24" spans="1:6" ht="13.5" customHeight="1">
      <c r="A24" s="1"/>
      <c r="B24" s="2"/>
      <c r="C24" s="3"/>
      <c r="D24" s="3"/>
      <c r="E24" s="3"/>
      <c r="F24" s="53"/>
    </row>
    <row r="25" spans="1:6" ht="15.75" customHeight="1">
      <c r="A25" s="50" t="s">
        <v>16</v>
      </c>
      <c r="B25" s="26" t="s">
        <v>17</v>
      </c>
      <c r="C25" s="27">
        <f>C26+C34+C44+C53</f>
        <v>10238212</v>
      </c>
      <c r="D25" s="27">
        <f>D26+D34+D44+D53</f>
        <v>11774709</v>
      </c>
      <c r="E25" s="27">
        <f>E26+E34+E44+E53</f>
        <v>9164004</v>
      </c>
      <c r="F25" s="51">
        <f>+E25/D25</f>
        <v>0.7782785969487653</v>
      </c>
    </row>
    <row r="26" spans="1:6" ht="14.25" customHeight="1">
      <c r="A26" s="1"/>
      <c r="B26" s="52" t="s">
        <v>119</v>
      </c>
      <c r="C26" s="3">
        <f>C28+C31</f>
        <v>3624000</v>
      </c>
      <c r="D26" s="3">
        <f>D28+D31</f>
        <v>3695000</v>
      </c>
      <c r="E26" s="3">
        <f>E28+E31</f>
        <v>3692487</v>
      </c>
      <c r="F26" s="53">
        <f>+E26/D26</f>
        <v>0.9993198917456022</v>
      </c>
    </row>
    <row r="27" spans="1:6" ht="12.75">
      <c r="A27" s="1"/>
      <c r="B27" s="2" t="s">
        <v>11</v>
      </c>
      <c r="C27" s="3"/>
      <c r="D27" s="3"/>
      <c r="E27" s="3"/>
      <c r="F27" s="53"/>
    </row>
    <row r="28" spans="1:6" ht="14.25" customHeight="1">
      <c r="A28" s="1" t="s">
        <v>113</v>
      </c>
      <c r="B28" s="2" t="s">
        <v>114</v>
      </c>
      <c r="C28" s="3">
        <v>1550000</v>
      </c>
      <c r="D28" s="3">
        <v>1621000</v>
      </c>
      <c r="E28" s="3">
        <v>1862487</v>
      </c>
      <c r="F28" s="53">
        <f>+E28/D28</f>
        <v>1.1489740900678593</v>
      </c>
    </row>
    <row r="29" spans="1:6" ht="12.75">
      <c r="A29" s="1"/>
      <c r="B29" s="2" t="s">
        <v>11</v>
      </c>
      <c r="C29" s="3"/>
      <c r="D29" s="3"/>
      <c r="E29" s="3"/>
      <c r="F29" s="53"/>
    </row>
    <row r="30" spans="1:6" ht="11.25" customHeight="1">
      <c r="A30" s="1"/>
      <c r="B30" s="2" t="s">
        <v>120</v>
      </c>
      <c r="C30" s="3">
        <v>1550000</v>
      </c>
      <c r="D30" s="3">
        <v>1621000</v>
      </c>
      <c r="E30" s="3">
        <v>1862487</v>
      </c>
      <c r="F30" s="53">
        <f>+E30/D30</f>
        <v>1.1489740900678593</v>
      </c>
    </row>
    <row r="31" spans="1:6" ht="12.75" customHeight="1">
      <c r="A31" s="1" t="s">
        <v>121</v>
      </c>
      <c r="B31" s="2" t="s">
        <v>122</v>
      </c>
      <c r="C31" s="3">
        <v>2074000</v>
      </c>
      <c r="D31" s="3">
        <v>2074000</v>
      </c>
      <c r="E31" s="3">
        <v>1830000</v>
      </c>
      <c r="F31" s="53">
        <f>+E31/D31</f>
        <v>0.8823529411764706</v>
      </c>
    </row>
    <row r="32" spans="1:6" ht="12.75" customHeight="1">
      <c r="A32" s="1"/>
      <c r="B32" s="2" t="s">
        <v>11</v>
      </c>
      <c r="C32" s="3"/>
      <c r="D32" s="3"/>
      <c r="E32" s="3"/>
      <c r="F32" s="53"/>
    </row>
    <row r="33" spans="1:6" ht="24.75" customHeight="1">
      <c r="A33" s="1"/>
      <c r="B33" s="2" t="s">
        <v>123</v>
      </c>
      <c r="C33" s="3">
        <v>2074000</v>
      </c>
      <c r="D33" s="3">
        <v>2074000</v>
      </c>
      <c r="E33" s="3">
        <v>1830000</v>
      </c>
      <c r="F33" s="53">
        <f>+E33/D33</f>
        <v>0.8823529411764706</v>
      </c>
    </row>
    <row r="34" spans="1:6" ht="12.75" customHeight="1">
      <c r="A34" s="1"/>
      <c r="B34" s="52" t="s">
        <v>124</v>
      </c>
      <c r="C34" s="3">
        <f>C36+C40</f>
        <v>569900</v>
      </c>
      <c r="D34" s="3">
        <f>D36+D40</f>
        <v>599900</v>
      </c>
      <c r="E34" s="3">
        <f>E36+E40</f>
        <v>551400</v>
      </c>
      <c r="F34" s="53">
        <f>+E34/D34</f>
        <v>0.9191531921986997</v>
      </c>
    </row>
    <row r="35" spans="1:6" ht="12.75">
      <c r="A35" s="1"/>
      <c r="B35" s="2" t="s">
        <v>11</v>
      </c>
      <c r="C35" s="3"/>
      <c r="D35" s="3"/>
      <c r="E35" s="3"/>
      <c r="F35" s="53"/>
    </row>
    <row r="36" spans="1:6" ht="14.25" customHeight="1">
      <c r="A36" s="1" t="s">
        <v>113</v>
      </c>
      <c r="B36" s="2" t="s">
        <v>114</v>
      </c>
      <c r="C36" s="3">
        <v>24400</v>
      </c>
      <c r="D36" s="3">
        <v>554400</v>
      </c>
      <c r="E36" s="3">
        <v>1400</v>
      </c>
      <c r="F36" s="53">
        <f>+E36/D36</f>
        <v>0.0025252525252525255</v>
      </c>
    </row>
    <row r="37" spans="1:6" ht="12.75">
      <c r="A37" s="1"/>
      <c r="B37" s="54" t="s">
        <v>11</v>
      </c>
      <c r="C37" s="3"/>
      <c r="D37" s="3"/>
      <c r="E37" s="3"/>
      <c r="F37" s="53"/>
    </row>
    <row r="38" spans="1:6" ht="12.75">
      <c r="A38" s="1"/>
      <c r="B38" s="54" t="s">
        <v>125</v>
      </c>
      <c r="C38" s="3">
        <v>0</v>
      </c>
      <c r="D38" s="3">
        <v>500000</v>
      </c>
      <c r="E38" s="3">
        <v>0</v>
      </c>
      <c r="F38" s="53">
        <v>0</v>
      </c>
    </row>
    <row r="39" spans="1:6" ht="12.75" customHeight="1">
      <c r="A39" s="1"/>
      <c r="B39" s="54" t="s">
        <v>126</v>
      </c>
      <c r="C39" s="3">
        <v>23000</v>
      </c>
      <c r="D39" s="3">
        <v>23000</v>
      </c>
      <c r="E39" s="3">
        <v>0</v>
      </c>
      <c r="F39" s="53">
        <f>+E39/D39</f>
        <v>0</v>
      </c>
    </row>
    <row r="40" spans="1:6" ht="13.5" customHeight="1">
      <c r="A40" s="1" t="s">
        <v>121</v>
      </c>
      <c r="B40" s="2" t="s">
        <v>122</v>
      </c>
      <c r="C40" s="3">
        <v>545500</v>
      </c>
      <c r="D40" s="3">
        <v>45500</v>
      </c>
      <c r="E40" s="3">
        <v>550000</v>
      </c>
      <c r="F40" s="53">
        <f>+E40/D40</f>
        <v>12.087912087912088</v>
      </c>
    </row>
    <row r="41" spans="1:6" ht="13.5" customHeight="1">
      <c r="A41" s="1"/>
      <c r="B41" s="2" t="s">
        <v>11</v>
      </c>
      <c r="C41" s="3"/>
      <c r="D41" s="3"/>
      <c r="E41" s="3"/>
      <c r="F41" s="53"/>
    </row>
    <row r="42" spans="1:6" ht="13.5" customHeight="1">
      <c r="A42" s="1"/>
      <c r="B42" s="2" t="s">
        <v>125</v>
      </c>
      <c r="C42" s="3">
        <v>0</v>
      </c>
      <c r="D42" s="3">
        <v>0</v>
      </c>
      <c r="E42" s="3">
        <v>550000</v>
      </c>
      <c r="F42" s="53">
        <v>0</v>
      </c>
    </row>
    <row r="43" spans="1:6" ht="13.5" customHeight="1">
      <c r="A43" s="1"/>
      <c r="B43" s="2" t="s">
        <v>126</v>
      </c>
      <c r="C43" s="3">
        <v>14000</v>
      </c>
      <c r="D43" s="3">
        <v>14000</v>
      </c>
      <c r="E43" s="3">
        <v>0</v>
      </c>
      <c r="F43" s="53">
        <f>+E43/D43</f>
        <v>0</v>
      </c>
    </row>
    <row r="44" spans="1:6" ht="12.75" customHeight="1">
      <c r="A44" s="1"/>
      <c r="B44" s="52" t="s">
        <v>127</v>
      </c>
      <c r="C44" s="3">
        <f>C46+C50</f>
        <v>5938427</v>
      </c>
      <c r="D44" s="3">
        <f>D46+D50</f>
        <v>7459809</v>
      </c>
      <c r="E44" s="3">
        <f>E46+E50</f>
        <v>4541019</v>
      </c>
      <c r="F44" s="53">
        <f>+E44/D44</f>
        <v>0.608731269124987</v>
      </c>
    </row>
    <row r="45" spans="1:6" ht="12.75">
      <c r="A45" s="1"/>
      <c r="B45" s="2" t="s">
        <v>11</v>
      </c>
      <c r="C45" s="3"/>
      <c r="D45" s="3"/>
      <c r="E45" s="3"/>
      <c r="F45" s="53"/>
    </row>
    <row r="46" spans="1:6" ht="15" customHeight="1">
      <c r="A46" s="1" t="s">
        <v>113</v>
      </c>
      <c r="B46" s="2" t="s">
        <v>114</v>
      </c>
      <c r="C46" s="3">
        <v>3074434</v>
      </c>
      <c r="D46" s="3">
        <v>4313616</v>
      </c>
      <c r="E46" s="3">
        <v>3152019</v>
      </c>
      <c r="F46" s="53">
        <f>+E46/D46</f>
        <v>0.7307138604827134</v>
      </c>
    </row>
    <row r="47" spans="1:6" ht="12.75">
      <c r="A47" s="1"/>
      <c r="B47" s="2" t="s">
        <v>11</v>
      </c>
      <c r="C47" s="3"/>
      <c r="D47" s="3"/>
      <c r="E47" s="3"/>
      <c r="F47" s="53"/>
    </row>
    <row r="48" spans="1:6" ht="12.75">
      <c r="A48" s="1"/>
      <c r="B48" s="2" t="s">
        <v>128</v>
      </c>
      <c r="C48" s="3">
        <v>70300</v>
      </c>
      <c r="D48" s="3">
        <v>70300</v>
      </c>
      <c r="E48" s="3">
        <v>75500</v>
      </c>
      <c r="F48" s="53">
        <f>+E48/D48</f>
        <v>1.073968705547653</v>
      </c>
    </row>
    <row r="49" spans="1:6" ht="14.25" customHeight="1">
      <c r="A49" s="1"/>
      <c r="B49" s="2" t="s">
        <v>126</v>
      </c>
      <c r="C49" s="3">
        <v>33834</v>
      </c>
      <c r="D49" s="3">
        <v>35831</v>
      </c>
      <c r="E49" s="3">
        <v>140919</v>
      </c>
      <c r="F49" s="53">
        <f>+E49/D49</f>
        <v>3.932879350283274</v>
      </c>
    </row>
    <row r="50" spans="1:6" ht="12.75" customHeight="1">
      <c r="A50" s="1" t="s">
        <v>121</v>
      </c>
      <c r="B50" s="2" t="s">
        <v>122</v>
      </c>
      <c r="C50" s="3">
        <v>2863993</v>
      </c>
      <c r="D50" s="3">
        <v>3146193</v>
      </c>
      <c r="E50" s="3">
        <v>1389000</v>
      </c>
      <c r="F50" s="53">
        <f>+E50/D50</f>
        <v>0.44148594825555837</v>
      </c>
    </row>
    <row r="51" spans="1:6" ht="12.75">
      <c r="A51" s="1"/>
      <c r="B51" s="2" t="s">
        <v>11</v>
      </c>
      <c r="C51" s="3"/>
      <c r="D51" s="3"/>
      <c r="E51" s="3"/>
      <c r="F51" s="53"/>
    </row>
    <row r="52" spans="1:6" ht="14.25" customHeight="1">
      <c r="A52" s="1"/>
      <c r="B52" s="2" t="s">
        <v>126</v>
      </c>
      <c r="C52" s="3">
        <v>114993</v>
      </c>
      <c r="D52" s="3">
        <v>114993</v>
      </c>
      <c r="E52" s="3">
        <v>81000</v>
      </c>
      <c r="F52" s="53">
        <f>+E52/D52</f>
        <v>0.704390702042733</v>
      </c>
    </row>
    <row r="53" spans="1:6" ht="14.25" customHeight="1">
      <c r="A53" s="1"/>
      <c r="B53" s="55" t="s">
        <v>129</v>
      </c>
      <c r="C53" s="3">
        <f>C55</f>
        <v>105885</v>
      </c>
      <c r="D53" s="3">
        <f>D55</f>
        <v>20000</v>
      </c>
      <c r="E53" s="3">
        <f>E55</f>
        <v>379098</v>
      </c>
      <c r="F53" s="56">
        <f>+E53/D53</f>
        <v>18.9549</v>
      </c>
    </row>
    <row r="54" spans="1:6" ht="14.25" customHeight="1">
      <c r="A54" s="1"/>
      <c r="B54" s="2" t="s">
        <v>11</v>
      </c>
      <c r="C54" s="3"/>
      <c r="D54" s="3"/>
      <c r="E54" s="3"/>
      <c r="F54" s="56"/>
    </row>
    <row r="55" spans="1:6" ht="14.25" customHeight="1">
      <c r="A55" s="1" t="s">
        <v>130</v>
      </c>
      <c r="B55" s="2" t="s">
        <v>114</v>
      </c>
      <c r="C55" s="3">
        <v>105885</v>
      </c>
      <c r="D55" s="3">
        <v>20000</v>
      </c>
      <c r="E55" s="3">
        <v>379098</v>
      </c>
      <c r="F55" s="56">
        <f>+E55/D55</f>
        <v>18.9549</v>
      </c>
    </row>
    <row r="56" spans="1:6" ht="14.25" customHeight="1">
      <c r="A56" s="1"/>
      <c r="B56" s="2" t="s">
        <v>11</v>
      </c>
      <c r="C56" s="3"/>
      <c r="D56" s="3"/>
      <c r="E56" s="3"/>
      <c r="F56" s="56"/>
    </row>
    <row r="57" spans="1:6" ht="14.25" customHeight="1">
      <c r="A57" s="1"/>
      <c r="B57" s="2" t="s">
        <v>126</v>
      </c>
      <c r="C57" s="3">
        <v>105885</v>
      </c>
      <c r="D57" s="3">
        <v>20000</v>
      </c>
      <c r="E57" s="3">
        <v>379098</v>
      </c>
      <c r="F57" s="56">
        <f>+E57/D57</f>
        <v>18.9549</v>
      </c>
    </row>
    <row r="58" spans="1:6" ht="15" customHeight="1">
      <c r="A58" s="50" t="s">
        <v>19</v>
      </c>
      <c r="B58" s="26" t="s">
        <v>20</v>
      </c>
      <c r="C58" s="27">
        <f>C59</f>
        <v>7054000</v>
      </c>
      <c r="D58" s="27">
        <f>D59</f>
        <v>5582095</v>
      </c>
      <c r="E58" s="27">
        <f>E59</f>
        <v>6653668</v>
      </c>
      <c r="F58" s="51">
        <f>+E58/D58</f>
        <v>1.191966098749663</v>
      </c>
    </row>
    <row r="59" spans="1:6" ht="24" customHeight="1">
      <c r="A59" s="1"/>
      <c r="B59" s="52" t="s">
        <v>131</v>
      </c>
      <c r="C59" s="3">
        <f>C61+C64</f>
        <v>7054000</v>
      </c>
      <c r="D59" s="3">
        <f>D61+D64</f>
        <v>5582095</v>
      </c>
      <c r="E59" s="3">
        <f>E61+E64</f>
        <v>6653668</v>
      </c>
      <c r="F59" s="53">
        <f>+E59/D59</f>
        <v>1.191966098749663</v>
      </c>
    </row>
    <row r="60" spans="1:6" ht="12.75">
      <c r="A60" s="1"/>
      <c r="B60" s="2" t="s">
        <v>11</v>
      </c>
      <c r="C60" s="3"/>
      <c r="D60" s="3"/>
      <c r="E60" s="3"/>
      <c r="F60" s="53"/>
    </row>
    <row r="61" spans="1:6" ht="14.25" customHeight="1">
      <c r="A61" s="1" t="s">
        <v>113</v>
      </c>
      <c r="B61" s="2" t="s">
        <v>114</v>
      </c>
      <c r="C61" s="3">
        <v>3951000</v>
      </c>
      <c r="D61" s="3">
        <v>4009095</v>
      </c>
      <c r="E61" s="3">
        <v>4197168</v>
      </c>
      <c r="F61" s="53">
        <f>+E61/D61</f>
        <v>1.046911584784097</v>
      </c>
    </row>
    <row r="62" spans="1:6" ht="12.75" customHeight="1">
      <c r="A62" s="1"/>
      <c r="B62" s="54" t="s">
        <v>132</v>
      </c>
      <c r="C62" s="3">
        <v>624313</v>
      </c>
      <c r="D62" s="3">
        <v>680844</v>
      </c>
      <c r="E62" s="3">
        <v>813692</v>
      </c>
      <c r="F62" s="53">
        <f>+E62/D62</f>
        <v>1.1951225243961907</v>
      </c>
    </row>
    <row r="63" spans="1:6" ht="12.75" customHeight="1">
      <c r="A63" s="1"/>
      <c r="B63" s="54" t="s">
        <v>126</v>
      </c>
      <c r="C63" s="3">
        <v>0</v>
      </c>
      <c r="D63" s="3">
        <v>0</v>
      </c>
      <c r="E63" s="3">
        <v>6000</v>
      </c>
      <c r="F63" s="53">
        <v>0</v>
      </c>
    </row>
    <row r="64" spans="1:6" ht="14.25" customHeight="1">
      <c r="A64" s="1" t="s">
        <v>121</v>
      </c>
      <c r="B64" s="2" t="s">
        <v>122</v>
      </c>
      <c r="C64" s="3">
        <v>3103000</v>
      </c>
      <c r="D64" s="3">
        <v>1573000</v>
      </c>
      <c r="E64" s="3">
        <v>2456500</v>
      </c>
      <c r="F64" s="53">
        <f>+E64/D64</f>
        <v>1.5616656071201527</v>
      </c>
    </row>
    <row r="65" spans="1:6" ht="14.25" customHeight="1">
      <c r="A65" s="1"/>
      <c r="B65" s="2" t="s">
        <v>11</v>
      </c>
      <c r="C65" s="3"/>
      <c r="D65" s="3"/>
      <c r="E65" s="3"/>
      <c r="F65" s="53"/>
    </row>
    <row r="66" spans="1:6" ht="14.25" customHeight="1">
      <c r="A66" s="1"/>
      <c r="B66" s="2" t="s">
        <v>126</v>
      </c>
      <c r="C66" s="3">
        <v>0</v>
      </c>
      <c r="D66" s="3">
        <v>0</v>
      </c>
      <c r="E66" s="3">
        <v>16000</v>
      </c>
      <c r="F66" s="53">
        <v>0</v>
      </c>
    </row>
    <row r="67" spans="1:6" ht="17.25" customHeight="1">
      <c r="A67" s="50" t="s">
        <v>28</v>
      </c>
      <c r="B67" s="26" t="s">
        <v>29</v>
      </c>
      <c r="C67" s="33">
        <f>C68+C72+C75+C79</f>
        <v>1244608</v>
      </c>
      <c r="D67" s="33">
        <f>D68+D72+D75+D79</f>
        <v>1178018</v>
      </c>
      <c r="E67" s="33">
        <f>E68+E72+E75+E79</f>
        <v>1478492</v>
      </c>
      <c r="F67" s="57">
        <f>+E67/D67</f>
        <v>1.255067409835843</v>
      </c>
    </row>
    <row r="68" spans="1:6" ht="23.25" customHeight="1">
      <c r="A68" s="1"/>
      <c r="B68" s="52" t="s">
        <v>133</v>
      </c>
      <c r="C68" s="23">
        <f>C70</f>
        <v>160000</v>
      </c>
      <c r="D68" s="23">
        <f>D70</f>
        <v>160000</v>
      </c>
      <c r="E68" s="23">
        <f>E70</f>
        <v>276060</v>
      </c>
      <c r="F68" s="58">
        <f>+E68/D68</f>
        <v>1.725375</v>
      </c>
    </row>
    <row r="69" spans="1:6" ht="12.75">
      <c r="A69" s="1"/>
      <c r="B69" s="2" t="s">
        <v>11</v>
      </c>
      <c r="C69" s="3"/>
      <c r="D69" s="3"/>
      <c r="E69" s="3"/>
      <c r="F69" s="53"/>
    </row>
    <row r="70" spans="1:6" ht="13.5" customHeight="1">
      <c r="A70" s="1" t="s">
        <v>113</v>
      </c>
      <c r="B70" s="2" t="s">
        <v>114</v>
      </c>
      <c r="C70" s="3">
        <v>160000</v>
      </c>
      <c r="D70" s="3">
        <v>160000</v>
      </c>
      <c r="E70" s="3">
        <v>276060</v>
      </c>
      <c r="F70" s="53">
        <f>+E70/D70</f>
        <v>1.725375</v>
      </c>
    </row>
    <row r="71" spans="1:6" ht="13.5" customHeight="1">
      <c r="A71" s="1"/>
      <c r="B71" s="2" t="s">
        <v>132</v>
      </c>
      <c r="C71" s="3">
        <v>7500</v>
      </c>
      <c r="D71" s="3">
        <v>7500</v>
      </c>
      <c r="E71" s="3">
        <v>7500</v>
      </c>
      <c r="F71" s="53">
        <f>+E71/D71</f>
        <v>1</v>
      </c>
    </row>
    <row r="72" spans="1:6" ht="25.5" customHeight="1">
      <c r="A72" s="1"/>
      <c r="B72" s="52" t="s">
        <v>134</v>
      </c>
      <c r="C72" s="23">
        <f>C74</f>
        <v>13978</v>
      </c>
      <c r="D72" s="23">
        <f>D74</f>
        <v>13978</v>
      </c>
      <c r="E72" s="23">
        <f>E74</f>
        <v>14348</v>
      </c>
      <c r="F72" s="58">
        <f>+E72/D72</f>
        <v>1.0264701674059236</v>
      </c>
    </row>
    <row r="73" spans="2:6" ht="12.75">
      <c r="B73" s="59" t="s">
        <v>11</v>
      </c>
      <c r="C73" s="3"/>
      <c r="F73" s="53"/>
    </row>
    <row r="74" spans="1:6" ht="12.75">
      <c r="A74" s="60" t="s">
        <v>113</v>
      </c>
      <c r="B74" s="59" t="s">
        <v>114</v>
      </c>
      <c r="C74" s="3">
        <v>13978</v>
      </c>
      <c r="D74" s="61">
        <v>13978</v>
      </c>
      <c r="E74" s="61">
        <v>14348</v>
      </c>
      <c r="F74" s="53">
        <f>+E74/D74</f>
        <v>1.0264701674059236</v>
      </c>
    </row>
    <row r="75" spans="2:6" ht="22.5" customHeight="1">
      <c r="B75" s="62" t="s">
        <v>135</v>
      </c>
      <c r="C75" s="23">
        <f>C77+C78</f>
        <v>550000</v>
      </c>
      <c r="D75" s="23">
        <f>D77+D78</f>
        <v>470000</v>
      </c>
      <c r="E75" s="23">
        <f>E77+E78</f>
        <v>496704</v>
      </c>
      <c r="F75" s="58">
        <f>+E75/D75</f>
        <v>1.0568170212765957</v>
      </c>
    </row>
    <row r="76" spans="2:6" ht="12.75">
      <c r="B76" s="59" t="s">
        <v>11</v>
      </c>
      <c r="C76" s="3"/>
      <c r="D76" s="60"/>
      <c r="E76" s="60"/>
      <c r="F76" s="53"/>
    </row>
    <row r="77" spans="1:6" ht="12.75">
      <c r="A77" s="60" t="s">
        <v>113</v>
      </c>
      <c r="B77" s="59" t="s">
        <v>114</v>
      </c>
      <c r="C77" s="3">
        <v>280000</v>
      </c>
      <c r="D77" s="61">
        <v>200000</v>
      </c>
      <c r="E77" s="61">
        <v>256704</v>
      </c>
      <c r="F77" s="53">
        <f>+E77/D77</f>
        <v>1.28352</v>
      </c>
    </row>
    <row r="78" spans="1:6" ht="12.75">
      <c r="A78" s="60" t="s">
        <v>121</v>
      </c>
      <c r="B78" s="59" t="s">
        <v>122</v>
      </c>
      <c r="C78" s="3">
        <v>270000</v>
      </c>
      <c r="D78" s="61">
        <v>270000</v>
      </c>
      <c r="E78" s="61">
        <v>240000</v>
      </c>
      <c r="F78" s="53">
        <f>+E78/D78</f>
        <v>0.8888888888888888</v>
      </c>
    </row>
    <row r="79" spans="1:6" ht="12.75">
      <c r="A79" s="60"/>
      <c r="B79" s="63" t="s">
        <v>136</v>
      </c>
      <c r="C79" s="61">
        <f>C81+C83</f>
        <v>520630</v>
      </c>
      <c r="D79" s="61">
        <f>D81+D83</f>
        <v>534040</v>
      </c>
      <c r="E79" s="61">
        <f>E81+E83</f>
        <v>691380</v>
      </c>
      <c r="F79" s="53">
        <f>+E79/D79</f>
        <v>1.2946221256834693</v>
      </c>
    </row>
    <row r="80" spans="1:6" ht="12.75">
      <c r="A80" s="60"/>
      <c r="B80" s="59" t="s">
        <v>11</v>
      </c>
      <c r="C80" s="3"/>
      <c r="D80" s="61"/>
      <c r="E80" s="61"/>
      <c r="F80" s="53"/>
    </row>
    <row r="81" spans="1:6" ht="12.75">
      <c r="A81" s="60" t="s">
        <v>113</v>
      </c>
      <c r="B81" s="59" t="s">
        <v>114</v>
      </c>
      <c r="C81" s="61">
        <v>70630</v>
      </c>
      <c r="D81" s="61">
        <v>84040</v>
      </c>
      <c r="E81" s="61">
        <v>101380</v>
      </c>
      <c r="F81" s="53">
        <f>+E81/D81</f>
        <v>1.206330318895764</v>
      </c>
    </row>
    <row r="82" spans="1:6" ht="12.75">
      <c r="A82" s="60"/>
      <c r="B82" s="59" t="s">
        <v>128</v>
      </c>
      <c r="C82" s="61">
        <v>48880</v>
      </c>
      <c r="D82" s="61">
        <v>31850</v>
      </c>
      <c r="E82" s="61">
        <v>52530</v>
      </c>
      <c r="F82" s="53">
        <f>+E82/D82</f>
        <v>1.6492935635792778</v>
      </c>
    </row>
    <row r="83" spans="1:6" ht="12.75">
      <c r="A83" s="60" t="s">
        <v>121</v>
      </c>
      <c r="B83" s="59" t="s">
        <v>122</v>
      </c>
      <c r="C83" s="61">
        <v>450000</v>
      </c>
      <c r="D83" s="61">
        <v>450000</v>
      </c>
      <c r="E83" s="61">
        <v>590000</v>
      </c>
      <c r="F83" s="53">
        <f>+E83/D83</f>
        <v>1.3111111111111111</v>
      </c>
    </row>
    <row r="84" spans="1:6" ht="12.75">
      <c r="A84" s="60"/>
      <c r="B84" s="59"/>
      <c r="C84" s="61"/>
      <c r="D84" s="61"/>
      <c r="E84" s="61"/>
      <c r="F84" s="53"/>
    </row>
    <row r="85" spans="1:6" ht="12.75">
      <c r="A85" s="64" t="s">
        <v>33</v>
      </c>
      <c r="B85" s="65" t="s">
        <v>34</v>
      </c>
      <c r="C85" s="66">
        <f>C86+C90+C93+C96+C104</f>
        <v>6816304</v>
      </c>
      <c r="D85" s="66">
        <f>D86+D90+D93+D96+D104</f>
        <v>6903133</v>
      </c>
      <c r="E85" s="66">
        <f>E86+E90+E93+E96+E101+E104</f>
        <v>7119779</v>
      </c>
      <c r="F85" s="51">
        <f>+E85/D85</f>
        <v>1.031383720985819</v>
      </c>
    </row>
    <row r="86" spans="2:6" ht="12.75">
      <c r="B86" s="63" t="s">
        <v>137</v>
      </c>
      <c r="C86" s="61">
        <f>C88</f>
        <v>338777</v>
      </c>
      <c r="D86" s="61">
        <f>D88</f>
        <v>361627</v>
      </c>
      <c r="E86" s="61">
        <f>E88</f>
        <v>372823</v>
      </c>
      <c r="F86" s="53">
        <f>+E86/D86</f>
        <v>1.0309600776490693</v>
      </c>
    </row>
    <row r="87" spans="2:6" ht="12.75">
      <c r="B87" s="59" t="s">
        <v>11</v>
      </c>
      <c r="C87" s="60"/>
      <c r="D87" s="60"/>
      <c r="E87" s="60"/>
      <c r="F87" s="53"/>
    </row>
    <row r="88" spans="1:6" ht="12.75">
      <c r="A88" s="60" t="s">
        <v>113</v>
      </c>
      <c r="B88" s="59" t="s">
        <v>114</v>
      </c>
      <c r="C88" s="61">
        <v>338777</v>
      </c>
      <c r="D88" s="61">
        <v>361627</v>
      </c>
      <c r="E88" s="61">
        <v>372823</v>
      </c>
      <c r="F88" s="53">
        <f>+E88/D88</f>
        <v>1.0309600776490693</v>
      </c>
    </row>
    <row r="89" spans="1:6" ht="12.75">
      <c r="A89" s="60"/>
      <c r="B89" s="59" t="s">
        <v>128</v>
      </c>
      <c r="C89" s="61">
        <v>295573</v>
      </c>
      <c r="D89" s="61">
        <v>303563</v>
      </c>
      <c r="E89" s="61">
        <v>295092</v>
      </c>
      <c r="F89" s="53">
        <f>+E89/D89</f>
        <v>0.9720947546308345</v>
      </c>
    </row>
    <row r="90" spans="1:6" ht="12.75">
      <c r="A90" s="60"/>
      <c r="B90" s="63" t="s">
        <v>138</v>
      </c>
      <c r="C90" s="61">
        <f>C92</f>
        <v>82850</v>
      </c>
      <c r="D90" s="61">
        <f>D92</f>
        <v>82850</v>
      </c>
      <c r="E90" s="61">
        <f>E92</f>
        <v>84400</v>
      </c>
      <c r="F90" s="53">
        <f>+E90/D90</f>
        <v>1.0187085093542547</v>
      </c>
    </row>
    <row r="91" spans="1:6" ht="12.75">
      <c r="A91" s="60"/>
      <c r="B91" s="59" t="s">
        <v>11</v>
      </c>
      <c r="C91" s="60"/>
      <c r="D91" s="60"/>
      <c r="E91" s="60"/>
      <c r="F91" s="53"/>
    </row>
    <row r="92" spans="1:6" ht="11.25" customHeight="1">
      <c r="A92" s="60" t="s">
        <v>113</v>
      </c>
      <c r="B92" s="59" t="s">
        <v>114</v>
      </c>
      <c r="C92" s="61">
        <v>82850</v>
      </c>
      <c r="D92" s="61">
        <v>82850</v>
      </c>
      <c r="E92" s="61">
        <v>84400</v>
      </c>
      <c r="F92" s="53">
        <f>+E92/D92</f>
        <v>1.0187085093542547</v>
      </c>
    </row>
    <row r="93" spans="1:6" ht="22.5">
      <c r="A93" s="60"/>
      <c r="B93" s="62" t="s">
        <v>139</v>
      </c>
      <c r="C93" s="61">
        <f>C95</f>
        <v>326442</v>
      </c>
      <c r="D93" s="61">
        <f>D95</f>
        <v>326442</v>
      </c>
      <c r="E93" s="61">
        <f>E95</f>
        <v>338600</v>
      </c>
      <c r="F93" s="58">
        <f>+E93/D93</f>
        <v>1.0372439820856385</v>
      </c>
    </row>
    <row r="94" spans="1:6" ht="12.75">
      <c r="A94" s="60"/>
      <c r="B94" s="59" t="s">
        <v>11</v>
      </c>
      <c r="C94" s="60"/>
      <c r="D94" s="60"/>
      <c r="E94" s="60"/>
      <c r="F94" s="53"/>
    </row>
    <row r="95" spans="1:6" ht="12.75">
      <c r="A95" s="60" t="s">
        <v>113</v>
      </c>
      <c r="B95" s="59" t="s">
        <v>114</v>
      </c>
      <c r="C95" s="61">
        <v>326442</v>
      </c>
      <c r="D95" s="61">
        <v>326442</v>
      </c>
      <c r="E95" s="61">
        <v>338600</v>
      </c>
      <c r="F95" s="53">
        <f>+E95/D95</f>
        <v>1.0372439820856385</v>
      </c>
    </row>
    <row r="96" spans="1:6" ht="22.5">
      <c r="A96" s="60"/>
      <c r="B96" s="62" t="s">
        <v>140</v>
      </c>
      <c r="C96" s="61">
        <f>C98+C100</f>
        <v>6031138</v>
      </c>
      <c r="D96" s="61">
        <f>D98+D100</f>
        <v>6066615</v>
      </c>
      <c r="E96" s="61">
        <f>E98+E100</f>
        <v>6029173</v>
      </c>
      <c r="F96" s="58">
        <f>+E96/D96</f>
        <v>0.9938281891961168</v>
      </c>
    </row>
    <row r="97" spans="1:6" ht="12.75">
      <c r="A97" s="60"/>
      <c r="B97" s="67" t="s">
        <v>11</v>
      </c>
      <c r="C97" s="66"/>
      <c r="D97" s="66"/>
      <c r="E97" s="66"/>
      <c r="F97" s="53"/>
    </row>
    <row r="98" spans="1:6" ht="12.75">
      <c r="A98" s="60" t="s">
        <v>130</v>
      </c>
      <c r="B98" s="59" t="s">
        <v>114</v>
      </c>
      <c r="C98" s="61">
        <v>5633138</v>
      </c>
      <c r="D98" s="61">
        <v>5940615</v>
      </c>
      <c r="E98" s="61">
        <v>5900673</v>
      </c>
      <c r="F98" s="53">
        <f>+E98/D98</f>
        <v>0.9932764537005007</v>
      </c>
    </row>
    <row r="99" spans="1:6" ht="12.75">
      <c r="A99" s="60"/>
      <c r="B99" s="59" t="s">
        <v>132</v>
      </c>
      <c r="C99" s="61">
        <v>4517782</v>
      </c>
      <c r="D99" s="61">
        <v>4550222</v>
      </c>
      <c r="E99" s="61">
        <v>4758725</v>
      </c>
      <c r="F99" s="53">
        <f>+E99/D99</f>
        <v>1.0458225994248194</v>
      </c>
    </row>
    <row r="100" spans="1:6" ht="12.75">
      <c r="A100" s="60" t="s">
        <v>121</v>
      </c>
      <c r="B100" s="59" t="s">
        <v>122</v>
      </c>
      <c r="C100" s="61">
        <v>398000</v>
      </c>
      <c r="D100" s="61">
        <v>126000</v>
      </c>
      <c r="E100" s="61">
        <v>128500</v>
      </c>
      <c r="F100" s="53">
        <f>+E100/D100</f>
        <v>1.0198412698412698</v>
      </c>
    </row>
    <row r="101" spans="1:6" ht="22.5">
      <c r="A101" s="60"/>
      <c r="B101" s="68" t="s">
        <v>141</v>
      </c>
      <c r="C101" s="61">
        <f>C103</f>
        <v>0</v>
      </c>
      <c r="D101" s="61">
        <f>D103</f>
        <v>0</v>
      </c>
      <c r="E101" s="61">
        <f>E103</f>
        <v>200000</v>
      </c>
      <c r="F101" s="58">
        <v>0</v>
      </c>
    </row>
    <row r="102" spans="1:6" ht="12.75">
      <c r="A102" s="60"/>
      <c r="B102" s="59" t="s">
        <v>11</v>
      </c>
      <c r="C102" s="61"/>
      <c r="D102" s="61"/>
      <c r="E102" s="61"/>
      <c r="F102" s="53"/>
    </row>
    <row r="103" spans="1:6" ht="12.75">
      <c r="A103" s="60" t="s">
        <v>113</v>
      </c>
      <c r="B103" s="59" t="s">
        <v>114</v>
      </c>
      <c r="C103" s="61">
        <v>0</v>
      </c>
      <c r="D103" s="61">
        <v>0</v>
      </c>
      <c r="E103" s="61">
        <v>200000</v>
      </c>
      <c r="F103" s="53">
        <v>0</v>
      </c>
    </row>
    <row r="104" spans="2:6" ht="12.75">
      <c r="B104" s="63" t="s">
        <v>142</v>
      </c>
      <c r="C104" s="61">
        <f>C106</f>
        <v>37097</v>
      </c>
      <c r="D104" s="61">
        <f>D106</f>
        <v>65599</v>
      </c>
      <c r="E104" s="61">
        <f>E106</f>
        <v>94783</v>
      </c>
      <c r="F104" s="53">
        <f>+E104/D104</f>
        <v>1.4448848305614415</v>
      </c>
    </row>
    <row r="105" spans="2:6" ht="12.75">
      <c r="B105" s="59" t="s">
        <v>11</v>
      </c>
      <c r="C105" s="60"/>
      <c r="D105" s="60"/>
      <c r="E105" s="60"/>
      <c r="F105" s="53"/>
    </row>
    <row r="106" spans="1:6" ht="12.75">
      <c r="A106" s="60" t="s">
        <v>113</v>
      </c>
      <c r="B106" s="59" t="s">
        <v>114</v>
      </c>
      <c r="C106" s="61">
        <v>37097</v>
      </c>
      <c r="D106" s="61">
        <v>65599</v>
      </c>
      <c r="E106" s="61">
        <v>94783</v>
      </c>
      <c r="F106" s="53">
        <f>+E106/D106</f>
        <v>1.4448848305614415</v>
      </c>
    </row>
    <row r="107" spans="1:6" ht="12.75">
      <c r="A107" s="60"/>
      <c r="B107" s="59" t="s">
        <v>132</v>
      </c>
      <c r="C107" s="61">
        <v>0</v>
      </c>
      <c r="D107" s="61">
        <v>7432</v>
      </c>
      <c r="E107" s="61">
        <v>0</v>
      </c>
      <c r="F107" s="53">
        <v>0</v>
      </c>
    </row>
    <row r="108" spans="1:6" ht="12.75">
      <c r="A108" s="60"/>
      <c r="B108" s="59" t="s">
        <v>126</v>
      </c>
      <c r="C108" s="61">
        <v>4597</v>
      </c>
      <c r="D108" s="61">
        <v>16467</v>
      </c>
      <c r="E108" s="61">
        <v>37283</v>
      </c>
      <c r="F108" s="53">
        <f>+E108/D108</f>
        <v>2.264103965506771</v>
      </c>
    </row>
    <row r="109" spans="1:6" ht="32.25" customHeight="1">
      <c r="A109" s="69" t="s">
        <v>38</v>
      </c>
      <c r="B109" s="70" t="s">
        <v>39</v>
      </c>
      <c r="C109" s="66">
        <f>C111+C119</f>
        <v>6350</v>
      </c>
      <c r="D109" s="66">
        <f>D111+D115+D119</f>
        <v>55551</v>
      </c>
      <c r="E109" s="66">
        <f>E111</f>
        <v>6350</v>
      </c>
      <c r="F109" s="57">
        <f>+E109/D109</f>
        <v>0.11430937336861623</v>
      </c>
    </row>
    <row r="110" spans="1:6" ht="12.75" customHeight="1">
      <c r="A110" s="60"/>
      <c r="B110" s="59" t="s">
        <v>11</v>
      </c>
      <c r="C110" s="60"/>
      <c r="D110" s="60"/>
      <c r="E110" s="60"/>
      <c r="F110" s="51"/>
    </row>
    <row r="111" spans="1:6" ht="22.5">
      <c r="A111" s="60"/>
      <c r="B111" s="62" t="s">
        <v>143</v>
      </c>
      <c r="C111" s="61">
        <f>C113</f>
        <v>6350</v>
      </c>
      <c r="D111" s="61">
        <f>D113</f>
        <v>6350</v>
      </c>
      <c r="E111" s="61">
        <f>E113</f>
        <v>6350</v>
      </c>
      <c r="F111" s="58">
        <f>+E111/D111</f>
        <v>1</v>
      </c>
    </row>
    <row r="112" spans="1:6" ht="12.75">
      <c r="A112" s="60"/>
      <c r="B112" s="67" t="s">
        <v>11</v>
      </c>
      <c r="C112" s="61"/>
      <c r="D112" s="61"/>
      <c r="E112" s="61"/>
      <c r="F112" s="53"/>
    </row>
    <row r="113" spans="1:6" ht="12.75">
      <c r="A113" s="60" t="s">
        <v>113</v>
      </c>
      <c r="B113" s="59" t="s">
        <v>114</v>
      </c>
      <c r="C113" s="61">
        <v>6350</v>
      </c>
      <c r="D113" s="61">
        <v>6350</v>
      </c>
      <c r="E113" s="61">
        <v>6350</v>
      </c>
      <c r="F113" s="53">
        <f>+E113/D113</f>
        <v>1</v>
      </c>
    </row>
    <row r="114" spans="1:6" ht="12.75">
      <c r="A114" s="60"/>
      <c r="B114" s="59" t="s">
        <v>132</v>
      </c>
      <c r="C114" s="61">
        <v>2792</v>
      </c>
      <c r="D114" s="61">
        <v>2792</v>
      </c>
      <c r="E114" s="61">
        <v>2793</v>
      </c>
      <c r="F114" s="53">
        <f>+E114/D114</f>
        <v>1.0003581661891117</v>
      </c>
    </row>
    <row r="115" spans="1:6" ht="12.75">
      <c r="A115" s="60"/>
      <c r="B115" s="71" t="s">
        <v>144</v>
      </c>
      <c r="C115" s="61">
        <f>C117</f>
        <v>0</v>
      </c>
      <c r="D115" s="61">
        <f>D117</f>
        <v>48751</v>
      </c>
      <c r="E115" s="61">
        <f>E117</f>
        <v>0</v>
      </c>
      <c r="F115" s="53">
        <f>+E115/D115</f>
        <v>0</v>
      </c>
    </row>
    <row r="116" spans="1:6" ht="12.75">
      <c r="A116" s="60"/>
      <c r="B116" s="59" t="s">
        <v>11</v>
      </c>
      <c r="C116" s="61"/>
      <c r="D116" s="61"/>
      <c r="E116" s="61"/>
      <c r="F116" s="53"/>
    </row>
    <row r="117" spans="1:6" ht="12.75">
      <c r="A117" s="60" t="s">
        <v>113</v>
      </c>
      <c r="B117" s="59" t="s">
        <v>114</v>
      </c>
      <c r="C117" s="61">
        <v>0</v>
      </c>
      <c r="D117" s="61">
        <v>48751</v>
      </c>
      <c r="E117" s="61">
        <v>0</v>
      </c>
      <c r="F117" s="53">
        <f>+E117/D117</f>
        <v>0</v>
      </c>
    </row>
    <row r="118" spans="1:6" ht="12.75">
      <c r="A118" s="60"/>
      <c r="B118" s="59" t="s">
        <v>132</v>
      </c>
      <c r="C118" s="61">
        <v>0</v>
      </c>
      <c r="D118" s="61">
        <v>16655</v>
      </c>
      <c r="E118" s="61">
        <v>0</v>
      </c>
      <c r="F118" s="53">
        <f>+E118/D118</f>
        <v>0</v>
      </c>
    </row>
    <row r="119" spans="1:6" ht="45">
      <c r="A119" s="60"/>
      <c r="B119" s="62" t="s">
        <v>145</v>
      </c>
      <c r="C119" s="61">
        <f>C121</f>
        <v>0</v>
      </c>
      <c r="D119" s="61">
        <f>D121</f>
        <v>450</v>
      </c>
      <c r="E119" s="61">
        <f>E121</f>
        <v>0</v>
      </c>
      <c r="F119" s="58">
        <f>+E119/D119</f>
        <v>0</v>
      </c>
    </row>
    <row r="120" spans="1:6" ht="12.75">
      <c r="A120" s="60"/>
      <c r="B120" s="59" t="s">
        <v>11</v>
      </c>
      <c r="C120" s="61"/>
      <c r="D120" s="61"/>
      <c r="E120" s="61"/>
      <c r="F120" s="53"/>
    </row>
    <row r="121" spans="1:6" ht="12.75">
      <c r="A121" s="60" t="s">
        <v>113</v>
      </c>
      <c r="B121" s="59" t="s">
        <v>114</v>
      </c>
      <c r="C121" s="61">
        <v>0</v>
      </c>
      <c r="D121" s="61">
        <v>450</v>
      </c>
      <c r="E121" s="61">
        <v>0</v>
      </c>
      <c r="F121" s="53">
        <f>+E121/D121</f>
        <v>0</v>
      </c>
    </row>
    <row r="122" spans="1:6" ht="12.75">
      <c r="A122" s="60"/>
      <c r="B122" s="59" t="s">
        <v>132</v>
      </c>
      <c r="C122" s="61">
        <v>0</v>
      </c>
      <c r="D122" s="61">
        <v>450</v>
      </c>
      <c r="E122" s="61">
        <v>0</v>
      </c>
      <c r="F122" s="53">
        <f>+E122/D122</f>
        <v>0</v>
      </c>
    </row>
    <row r="123" spans="1:6" ht="22.5">
      <c r="A123" s="69" t="s">
        <v>41</v>
      </c>
      <c r="B123" s="72" t="s">
        <v>42</v>
      </c>
      <c r="C123" s="66">
        <f>C125+C131+C139+C143</f>
        <v>1486187</v>
      </c>
      <c r="D123" s="66">
        <f>D125+D131+D139+D143+D152+D155</f>
        <v>1544998</v>
      </c>
      <c r="E123" s="66">
        <f>E125+E131+E139+E143</f>
        <v>1697535</v>
      </c>
      <c r="F123" s="57">
        <f>+E123/D123</f>
        <v>1.0987295776434662</v>
      </c>
    </row>
    <row r="124" spans="1:6" ht="12.75">
      <c r="A124" s="60"/>
      <c r="B124" s="59" t="s">
        <v>11</v>
      </c>
      <c r="C124" s="60"/>
      <c r="D124" s="60"/>
      <c r="E124" s="60"/>
      <c r="F124" s="57"/>
    </row>
    <row r="125" spans="1:6" ht="12.75">
      <c r="A125" s="60"/>
      <c r="B125" s="59" t="s">
        <v>146</v>
      </c>
      <c r="C125" s="61">
        <f>C127+C129</f>
        <v>10000</v>
      </c>
      <c r="D125" s="61">
        <f>D127+D129</f>
        <v>10000</v>
      </c>
      <c r="E125" s="61">
        <f>E127+E129</f>
        <v>8000</v>
      </c>
      <c r="F125" s="57">
        <f>+E125/D125</f>
        <v>0.8</v>
      </c>
    </row>
    <row r="126" spans="1:6" ht="12.75">
      <c r="A126" s="60"/>
      <c r="B126" s="59" t="s">
        <v>11</v>
      </c>
      <c r="C126" s="60"/>
      <c r="D126" s="60"/>
      <c r="E126" s="60"/>
      <c r="F126" s="51"/>
    </row>
    <row r="127" spans="1:6" ht="12.75">
      <c r="A127" s="60" t="s">
        <v>130</v>
      </c>
      <c r="B127" s="59" t="s">
        <v>114</v>
      </c>
      <c r="C127" s="61">
        <v>2000</v>
      </c>
      <c r="D127" s="61">
        <v>2000</v>
      </c>
      <c r="E127" s="61">
        <v>0</v>
      </c>
      <c r="F127" s="56">
        <v>0</v>
      </c>
    </row>
    <row r="128" spans="1:6" ht="12.75">
      <c r="A128" s="60"/>
      <c r="B128" s="59" t="s">
        <v>125</v>
      </c>
      <c r="C128" s="61">
        <v>2000</v>
      </c>
      <c r="D128" s="61">
        <v>2000</v>
      </c>
      <c r="E128" s="61">
        <v>0</v>
      </c>
      <c r="F128" s="56">
        <v>0</v>
      </c>
    </row>
    <row r="129" spans="1:6" ht="12.75">
      <c r="A129" s="60" t="s">
        <v>147</v>
      </c>
      <c r="B129" s="59" t="s">
        <v>122</v>
      </c>
      <c r="C129" s="61">
        <v>8000</v>
      </c>
      <c r="D129" s="61">
        <v>8000</v>
      </c>
      <c r="E129" s="61">
        <v>8000</v>
      </c>
      <c r="F129" s="53">
        <f>+E129/D129</f>
        <v>1</v>
      </c>
    </row>
    <row r="130" spans="1:6" ht="12.75">
      <c r="A130" s="60"/>
      <c r="B130" s="59" t="s">
        <v>148</v>
      </c>
      <c r="C130" s="61">
        <v>8000</v>
      </c>
      <c r="D130" s="61">
        <v>8000</v>
      </c>
      <c r="E130" s="61">
        <v>8000</v>
      </c>
      <c r="F130" s="53">
        <f>+E130/D130</f>
        <v>1</v>
      </c>
    </row>
    <row r="131" spans="1:6" ht="12.75">
      <c r="A131" s="60"/>
      <c r="B131" s="63" t="s">
        <v>149</v>
      </c>
      <c r="C131" s="61">
        <f>C133+C136</f>
        <v>528600</v>
      </c>
      <c r="D131" s="61">
        <f>D133+D136</f>
        <v>530600</v>
      </c>
      <c r="E131" s="61">
        <f>E133+E136</f>
        <v>601500</v>
      </c>
      <c r="F131" s="53">
        <f>+E131/D131</f>
        <v>1.1336223143611006</v>
      </c>
    </row>
    <row r="132" spans="1:6" ht="12.75">
      <c r="A132" s="60"/>
      <c r="B132" s="59" t="s">
        <v>11</v>
      </c>
      <c r="C132" s="60"/>
      <c r="D132" s="60"/>
      <c r="E132" s="60"/>
      <c r="F132" s="53"/>
    </row>
    <row r="133" spans="1:6" ht="12.75">
      <c r="A133" s="60" t="s">
        <v>113</v>
      </c>
      <c r="B133" s="59" t="s">
        <v>114</v>
      </c>
      <c r="C133" s="61">
        <v>363600</v>
      </c>
      <c r="D133" s="61">
        <v>365600</v>
      </c>
      <c r="E133" s="61">
        <v>476500</v>
      </c>
      <c r="F133" s="53">
        <f aca="true" t="shared" si="0" ref="F133:F139">+E133/D133</f>
        <v>1.3033369803063457</v>
      </c>
    </row>
    <row r="134" spans="1:6" ht="12.75">
      <c r="A134" s="60"/>
      <c r="B134" s="59" t="s">
        <v>132</v>
      </c>
      <c r="C134" s="61">
        <v>44200</v>
      </c>
      <c r="D134" s="61">
        <v>44200</v>
      </c>
      <c r="E134" s="61">
        <v>44200</v>
      </c>
      <c r="F134" s="53">
        <f t="shared" si="0"/>
        <v>1</v>
      </c>
    </row>
    <row r="135" spans="1:6" ht="12.75">
      <c r="A135" s="60"/>
      <c r="B135" s="59" t="s">
        <v>150</v>
      </c>
      <c r="C135" s="61">
        <v>27500</v>
      </c>
      <c r="D135" s="61">
        <v>29500</v>
      </c>
      <c r="E135" s="61">
        <v>51500</v>
      </c>
      <c r="F135" s="53">
        <f t="shared" si="0"/>
        <v>1.7457627118644068</v>
      </c>
    </row>
    <row r="136" spans="1:6" ht="12.75">
      <c r="A136" s="60" t="s">
        <v>121</v>
      </c>
      <c r="B136" s="59" t="s">
        <v>122</v>
      </c>
      <c r="C136" s="61">
        <v>165000</v>
      </c>
      <c r="D136" s="61">
        <v>165000</v>
      </c>
      <c r="E136" s="61">
        <v>125000</v>
      </c>
      <c r="F136" s="53">
        <f t="shared" si="0"/>
        <v>0.7575757575757576</v>
      </c>
    </row>
    <row r="137" spans="1:6" ht="12.75">
      <c r="A137" s="60"/>
      <c r="B137" s="59" t="s">
        <v>11</v>
      </c>
      <c r="C137" s="61"/>
      <c r="D137" s="61"/>
      <c r="E137" s="61"/>
      <c r="F137" s="53"/>
    </row>
    <row r="138" spans="1:6" ht="12.75">
      <c r="A138" s="60"/>
      <c r="B138" s="59" t="s">
        <v>150</v>
      </c>
      <c r="C138" s="61">
        <v>5000</v>
      </c>
      <c r="D138" s="61">
        <v>5000</v>
      </c>
      <c r="E138" s="61">
        <v>5000</v>
      </c>
      <c r="F138" s="53">
        <f t="shared" si="0"/>
        <v>1</v>
      </c>
    </row>
    <row r="139" spans="1:6" ht="12.75">
      <c r="A139" s="60"/>
      <c r="B139" s="63" t="s">
        <v>151</v>
      </c>
      <c r="C139" s="61">
        <f>C141</f>
        <v>73921</v>
      </c>
      <c r="D139" s="61">
        <f>D141</f>
        <v>74425</v>
      </c>
      <c r="E139" s="61">
        <f>E141</f>
        <v>75035</v>
      </c>
      <c r="F139" s="53">
        <f t="shared" si="0"/>
        <v>1.0081961706415854</v>
      </c>
    </row>
    <row r="140" spans="1:6" ht="12.75">
      <c r="A140" s="60"/>
      <c r="B140" s="59" t="s">
        <v>11</v>
      </c>
      <c r="C140" s="60"/>
      <c r="D140" s="60"/>
      <c r="E140" s="60"/>
      <c r="F140" s="53"/>
    </row>
    <row r="141" spans="1:6" ht="12.75">
      <c r="A141" s="60" t="s">
        <v>113</v>
      </c>
      <c r="B141" s="59" t="s">
        <v>114</v>
      </c>
      <c r="C141" s="61">
        <v>73921</v>
      </c>
      <c r="D141" s="61">
        <v>74425</v>
      </c>
      <c r="E141" s="61">
        <v>75035</v>
      </c>
      <c r="F141" s="53">
        <f>+E141/D141</f>
        <v>1.0081961706415854</v>
      </c>
    </row>
    <row r="142" spans="1:6" ht="12.75">
      <c r="A142" s="60"/>
      <c r="B142" s="59" t="s">
        <v>128</v>
      </c>
      <c r="C142" s="61">
        <v>67350</v>
      </c>
      <c r="D142" s="61">
        <v>67854</v>
      </c>
      <c r="E142" s="61">
        <v>65309</v>
      </c>
      <c r="F142" s="53">
        <f>+E142/D142</f>
        <v>0.9624929996757745</v>
      </c>
    </row>
    <row r="143" spans="1:6" ht="12.75">
      <c r="A143" s="60"/>
      <c r="B143" s="63" t="s">
        <v>152</v>
      </c>
      <c r="C143" s="61">
        <f>C145+C148</f>
        <v>873666</v>
      </c>
      <c r="D143" s="61">
        <f>D145+D148</f>
        <v>916023</v>
      </c>
      <c r="E143" s="61">
        <f>E145+E148</f>
        <v>1013000</v>
      </c>
      <c r="F143" s="53">
        <f>+E143/D143</f>
        <v>1.1058674290929376</v>
      </c>
    </row>
    <row r="144" spans="1:6" ht="12.75">
      <c r="A144" s="60"/>
      <c r="B144" s="59" t="s">
        <v>11</v>
      </c>
      <c r="C144" s="60"/>
      <c r="D144" s="60"/>
      <c r="E144" s="60"/>
      <c r="F144" s="53"/>
    </row>
    <row r="145" spans="1:6" ht="12.75">
      <c r="A145" s="60" t="s">
        <v>113</v>
      </c>
      <c r="B145" s="59" t="s">
        <v>114</v>
      </c>
      <c r="C145" s="61">
        <v>873666</v>
      </c>
      <c r="D145" s="61">
        <v>856023</v>
      </c>
      <c r="E145" s="61">
        <v>991000</v>
      </c>
      <c r="F145" s="53">
        <f>+E145/D145</f>
        <v>1.1576791745081616</v>
      </c>
    </row>
    <row r="146" spans="1:6" ht="12.75">
      <c r="A146" s="60"/>
      <c r="B146" s="59" t="s">
        <v>128</v>
      </c>
      <c r="C146" s="61">
        <v>749916</v>
      </c>
      <c r="D146" s="61">
        <v>713973</v>
      </c>
      <c r="E146" s="61">
        <v>823436</v>
      </c>
      <c r="F146" s="53">
        <f>+E146/D146</f>
        <v>1.1533153214477299</v>
      </c>
    </row>
    <row r="147" spans="1:6" ht="12.75">
      <c r="A147" s="60"/>
      <c r="B147" s="59" t="s">
        <v>125</v>
      </c>
      <c r="C147" s="61">
        <v>0</v>
      </c>
      <c r="D147" s="61">
        <v>0</v>
      </c>
      <c r="E147" s="61">
        <v>2000</v>
      </c>
      <c r="F147" s="53">
        <v>0</v>
      </c>
    </row>
    <row r="148" spans="1:6" ht="12.75">
      <c r="A148" s="60" t="s">
        <v>121</v>
      </c>
      <c r="B148" s="59" t="s">
        <v>122</v>
      </c>
      <c r="C148" s="61">
        <v>0</v>
      </c>
      <c r="D148" s="61">
        <v>60000</v>
      </c>
      <c r="E148" s="61">
        <v>22000</v>
      </c>
      <c r="F148" s="53">
        <f>+E148/D148</f>
        <v>0.36666666666666664</v>
      </c>
    </row>
    <row r="149" spans="1:6" ht="12.75">
      <c r="A149" s="60"/>
      <c r="B149" s="59" t="s">
        <v>11</v>
      </c>
      <c r="C149" s="61"/>
      <c r="D149" s="61"/>
      <c r="E149" s="61"/>
      <c r="F149" s="53"/>
    </row>
    <row r="150" spans="1:6" ht="12.75">
      <c r="A150" s="60"/>
      <c r="B150" s="59" t="s">
        <v>126</v>
      </c>
      <c r="C150" s="61">
        <v>0</v>
      </c>
      <c r="D150" s="61">
        <v>0</v>
      </c>
      <c r="E150" s="61">
        <v>22000</v>
      </c>
      <c r="F150" s="53">
        <v>0</v>
      </c>
    </row>
    <row r="151" spans="1:6" ht="12.75">
      <c r="A151" s="60"/>
      <c r="B151" s="59"/>
      <c r="C151" s="61"/>
      <c r="D151" s="61"/>
      <c r="E151" s="61"/>
      <c r="F151" s="53"/>
    </row>
    <row r="152" spans="1:6" ht="12.75">
      <c r="A152" s="60"/>
      <c r="B152" s="71" t="s">
        <v>153</v>
      </c>
      <c r="C152" s="61">
        <f>C154</f>
        <v>0</v>
      </c>
      <c r="D152" s="61">
        <f>D154</f>
        <v>8950</v>
      </c>
      <c r="E152" s="61">
        <f>E154</f>
        <v>0</v>
      </c>
      <c r="F152" s="53">
        <v>0</v>
      </c>
    </row>
    <row r="153" spans="1:6" ht="12.75">
      <c r="A153" s="60"/>
      <c r="B153" s="59" t="s">
        <v>11</v>
      </c>
      <c r="C153" s="61"/>
      <c r="D153" s="61"/>
      <c r="E153" s="61"/>
      <c r="F153" s="53"/>
    </row>
    <row r="154" spans="1:6" ht="13.5" customHeight="1">
      <c r="A154" s="60" t="s">
        <v>130</v>
      </c>
      <c r="B154" s="59" t="s">
        <v>114</v>
      </c>
      <c r="C154" s="61">
        <v>0</v>
      </c>
      <c r="D154" s="61">
        <v>8950</v>
      </c>
      <c r="E154" s="61">
        <v>0</v>
      </c>
      <c r="F154" s="53">
        <v>0</v>
      </c>
    </row>
    <row r="155" spans="1:6" ht="13.5" customHeight="1">
      <c r="A155" s="60"/>
      <c r="B155" s="71" t="s">
        <v>154</v>
      </c>
      <c r="C155" s="61">
        <f>C157</f>
        <v>0</v>
      </c>
      <c r="D155" s="61">
        <f>D157</f>
        <v>5000</v>
      </c>
      <c r="E155" s="61">
        <f>E157</f>
        <v>0</v>
      </c>
      <c r="F155" s="53">
        <v>0</v>
      </c>
    </row>
    <row r="156" spans="1:6" ht="13.5" customHeight="1">
      <c r="A156" s="60"/>
      <c r="B156" s="59" t="s">
        <v>11</v>
      </c>
      <c r="C156" s="61"/>
      <c r="D156" s="61"/>
      <c r="E156" s="61"/>
      <c r="F156" s="53"/>
    </row>
    <row r="157" spans="1:6" ht="13.5" customHeight="1">
      <c r="A157" s="60" t="s">
        <v>113</v>
      </c>
      <c r="B157" s="59" t="s">
        <v>114</v>
      </c>
      <c r="C157" s="61">
        <v>0</v>
      </c>
      <c r="D157" s="61">
        <v>5000</v>
      </c>
      <c r="E157" s="61">
        <v>0</v>
      </c>
      <c r="F157" s="53">
        <v>0</v>
      </c>
    </row>
    <row r="158" spans="1:6" ht="42.75" customHeight="1">
      <c r="A158" s="69" t="s">
        <v>44</v>
      </c>
      <c r="B158" s="70" t="s">
        <v>45</v>
      </c>
      <c r="C158" s="73">
        <f>C160</f>
        <v>390585</v>
      </c>
      <c r="D158" s="73">
        <f>D160</f>
        <v>390585</v>
      </c>
      <c r="E158" s="73">
        <f>E160</f>
        <v>372706</v>
      </c>
      <c r="F158" s="57">
        <f>+E158/D158</f>
        <v>0.954225072647439</v>
      </c>
    </row>
    <row r="159" spans="1:6" ht="12.75" customHeight="1">
      <c r="A159" s="60"/>
      <c r="B159" s="59" t="s">
        <v>11</v>
      </c>
      <c r="C159" s="61"/>
      <c r="D159" s="60"/>
      <c r="E159" s="60"/>
      <c r="F159" s="51"/>
    </row>
    <row r="160" spans="1:6" ht="21.75" customHeight="1">
      <c r="A160" s="60"/>
      <c r="B160" s="62" t="s">
        <v>155</v>
      </c>
      <c r="C160" s="61">
        <f>C161</f>
        <v>390585</v>
      </c>
      <c r="D160" s="61">
        <f>D161</f>
        <v>390585</v>
      </c>
      <c r="E160" s="61">
        <f>E161</f>
        <v>372706</v>
      </c>
      <c r="F160" s="58">
        <f>+E160/D160</f>
        <v>0.954225072647439</v>
      </c>
    </row>
    <row r="161" spans="1:6" ht="13.5" customHeight="1">
      <c r="A161" s="60" t="s">
        <v>113</v>
      </c>
      <c r="B161" s="67" t="s">
        <v>114</v>
      </c>
      <c r="C161" s="61">
        <v>390585</v>
      </c>
      <c r="D161" s="61">
        <v>390585</v>
      </c>
      <c r="E161" s="61">
        <v>372706</v>
      </c>
      <c r="F161" s="53">
        <f>+E161/D161</f>
        <v>0.954225072647439</v>
      </c>
    </row>
    <row r="162" spans="1:6" ht="12.75">
      <c r="A162" s="60"/>
      <c r="B162" s="67" t="s">
        <v>156</v>
      </c>
      <c r="C162" s="61">
        <v>310675</v>
      </c>
      <c r="D162" s="61">
        <v>310675</v>
      </c>
      <c r="E162" s="61">
        <v>237556</v>
      </c>
      <c r="F162" s="53">
        <f>+E162/D162</f>
        <v>0.7646447251951396</v>
      </c>
    </row>
    <row r="163" spans="1:6" ht="12.75">
      <c r="A163" s="64" t="s">
        <v>64</v>
      </c>
      <c r="B163" s="65" t="s">
        <v>157</v>
      </c>
      <c r="C163" s="66">
        <f>C165</f>
        <v>350000</v>
      </c>
      <c r="D163" s="66">
        <f>D165</f>
        <v>350000</v>
      </c>
      <c r="E163" s="66">
        <f>E165</f>
        <v>400000</v>
      </c>
      <c r="F163" s="51">
        <f>+E163/D163</f>
        <v>1.1428571428571428</v>
      </c>
    </row>
    <row r="164" spans="1:6" ht="12" customHeight="1">
      <c r="A164" s="60"/>
      <c r="B164" s="59" t="s">
        <v>11</v>
      </c>
      <c r="C164" s="60"/>
      <c r="D164" s="60"/>
      <c r="E164" s="60"/>
      <c r="F164" s="51"/>
    </row>
    <row r="165" spans="1:6" ht="33.75">
      <c r="A165" s="60"/>
      <c r="B165" s="62" t="s">
        <v>158</v>
      </c>
      <c r="C165" s="61">
        <f>C167</f>
        <v>350000</v>
      </c>
      <c r="D165" s="61">
        <f>D167</f>
        <v>350000</v>
      </c>
      <c r="E165" s="61">
        <f>E167</f>
        <v>400000</v>
      </c>
      <c r="F165" s="58">
        <f>+E165/D165</f>
        <v>1.1428571428571428</v>
      </c>
    </row>
    <row r="166" spans="1:6" ht="12.75">
      <c r="A166" s="60"/>
      <c r="B166" s="59" t="s">
        <v>11</v>
      </c>
      <c r="C166" s="60"/>
      <c r="D166" s="60"/>
      <c r="E166" s="60"/>
      <c r="F166" s="53"/>
    </row>
    <row r="167" spans="1:6" ht="13.5" customHeight="1">
      <c r="A167" s="60" t="s">
        <v>113</v>
      </c>
      <c r="B167" s="59" t="s">
        <v>114</v>
      </c>
      <c r="C167" s="61">
        <v>350000</v>
      </c>
      <c r="D167" s="61">
        <v>350000</v>
      </c>
      <c r="E167" s="61">
        <v>400000</v>
      </c>
      <c r="F167" s="53">
        <f>+E167/D167</f>
        <v>1.1428571428571428</v>
      </c>
    </row>
    <row r="168" spans="1:6" ht="12.75">
      <c r="A168" s="64" t="s">
        <v>68</v>
      </c>
      <c r="B168" s="65" t="s">
        <v>65</v>
      </c>
      <c r="C168" s="66">
        <f>C170</f>
        <v>810000</v>
      </c>
      <c r="D168" s="66">
        <f>D170</f>
        <v>35640</v>
      </c>
      <c r="E168" s="66">
        <f>E170</f>
        <v>1911700</v>
      </c>
      <c r="F168" s="51">
        <f>+E168/D168</f>
        <v>53.63916947250281</v>
      </c>
    </row>
    <row r="169" spans="1:6" ht="12.75">
      <c r="A169" s="60"/>
      <c r="B169" s="59" t="s">
        <v>11</v>
      </c>
      <c r="C169" s="60"/>
      <c r="D169" s="60"/>
      <c r="E169" s="60"/>
      <c r="F169" s="51"/>
    </row>
    <row r="170" spans="1:6" ht="12.75">
      <c r="A170" s="60"/>
      <c r="B170" s="63" t="s">
        <v>159</v>
      </c>
      <c r="C170" s="61">
        <f>C172+C173+C174</f>
        <v>810000</v>
      </c>
      <c r="D170" s="61">
        <f>D172+D173+D174</f>
        <v>35640</v>
      </c>
      <c r="E170" s="61">
        <f>E172+E173+E174+E175+E176</f>
        <v>1911700</v>
      </c>
      <c r="F170" s="53">
        <f>+E170/D170</f>
        <v>53.63916947250281</v>
      </c>
    </row>
    <row r="171" spans="1:6" ht="12.75">
      <c r="A171" s="60"/>
      <c r="B171" s="59" t="s">
        <v>11</v>
      </c>
      <c r="C171" s="60"/>
      <c r="D171" s="60"/>
      <c r="E171" s="60"/>
      <c r="F171" s="53"/>
    </row>
    <row r="172" spans="1:6" ht="9.75" customHeight="1">
      <c r="A172" s="60"/>
      <c r="B172" s="59" t="s">
        <v>160</v>
      </c>
      <c r="C172" s="61">
        <v>400000</v>
      </c>
      <c r="D172" s="61">
        <v>33619</v>
      </c>
      <c r="E172" s="61">
        <v>200000</v>
      </c>
      <c r="F172" s="53">
        <f>+E172/D172</f>
        <v>5.949016924953152</v>
      </c>
    </row>
    <row r="173" spans="1:6" ht="20.25" customHeight="1">
      <c r="A173" s="60"/>
      <c r="B173" s="67" t="s">
        <v>161</v>
      </c>
      <c r="C173" s="61">
        <v>10000</v>
      </c>
      <c r="D173" s="61">
        <v>1050</v>
      </c>
      <c r="E173" s="61">
        <v>10000</v>
      </c>
      <c r="F173" s="58">
        <f>+E173/D173</f>
        <v>9.523809523809524</v>
      </c>
    </row>
    <row r="174" spans="1:6" ht="12.75">
      <c r="A174" s="60"/>
      <c r="B174" s="67" t="s">
        <v>162</v>
      </c>
      <c r="C174" s="61">
        <v>400000</v>
      </c>
      <c r="D174" s="61">
        <v>971</v>
      </c>
      <c r="E174" s="61">
        <v>1400000</v>
      </c>
      <c r="F174" s="58">
        <f>+E174/D174</f>
        <v>1441.8125643666324</v>
      </c>
    </row>
    <row r="175" spans="1:6" ht="22.5">
      <c r="A175" s="60"/>
      <c r="B175" s="67" t="s">
        <v>163</v>
      </c>
      <c r="C175" s="61">
        <v>0</v>
      </c>
      <c r="D175" s="61">
        <v>0</v>
      </c>
      <c r="E175" s="61">
        <v>10000</v>
      </c>
      <c r="F175" s="58">
        <v>0</v>
      </c>
    </row>
    <row r="176" spans="1:6" ht="12.75">
      <c r="A176" s="60"/>
      <c r="B176" s="67" t="s">
        <v>685</v>
      </c>
      <c r="C176" s="61">
        <v>0</v>
      </c>
      <c r="D176" s="61">
        <v>0</v>
      </c>
      <c r="E176" s="61">
        <v>291700</v>
      </c>
      <c r="F176" s="58">
        <v>0</v>
      </c>
    </row>
    <row r="177" spans="1:6" ht="12.75">
      <c r="A177" s="64" t="s">
        <v>79</v>
      </c>
      <c r="B177" s="65" t="s">
        <v>69</v>
      </c>
      <c r="C177" s="66">
        <f>C179+C187+C192+C199+C205+C209+C214+C218+C227</f>
        <v>32999099</v>
      </c>
      <c r="D177" s="66">
        <f>D179+D187+D192+D199+D205+D209+D214+D218+D227</f>
        <v>34675022</v>
      </c>
      <c r="E177" s="66">
        <f>E179+E187+E192+E199+E205+E209+E214+E218+E222+E227</f>
        <v>36578733</v>
      </c>
      <c r="F177" s="51">
        <f>+E177/D177</f>
        <v>1.0549015080653734</v>
      </c>
    </row>
    <row r="178" spans="1:6" ht="12.75">
      <c r="A178" s="60"/>
      <c r="B178" s="59" t="s">
        <v>11</v>
      </c>
      <c r="C178" s="60"/>
      <c r="D178" s="60"/>
      <c r="E178" s="61"/>
      <c r="F178" s="51"/>
    </row>
    <row r="179" spans="1:6" ht="12.75">
      <c r="A179" s="60"/>
      <c r="B179" s="63" t="s">
        <v>164</v>
      </c>
      <c r="C179" s="61">
        <f>C181+C184</f>
        <v>12216927</v>
      </c>
      <c r="D179" s="61">
        <f>D181+D184</f>
        <v>12925424</v>
      </c>
      <c r="E179" s="61">
        <f>E181+E184</f>
        <v>13601595</v>
      </c>
      <c r="F179" s="53">
        <f>+E179/D179</f>
        <v>1.0523132548688539</v>
      </c>
    </row>
    <row r="180" spans="1:6" ht="12.75">
      <c r="A180" s="60"/>
      <c r="B180" s="59" t="s">
        <v>11</v>
      </c>
      <c r="C180" s="60"/>
      <c r="D180" s="60"/>
      <c r="E180" s="60"/>
      <c r="F180" s="53"/>
    </row>
    <row r="181" spans="1:6" ht="12.75">
      <c r="A181" s="60" t="s">
        <v>113</v>
      </c>
      <c r="B181" s="59" t="s">
        <v>114</v>
      </c>
      <c r="C181" s="61">
        <v>11972451</v>
      </c>
      <c r="D181" s="61">
        <v>12640723</v>
      </c>
      <c r="E181" s="61">
        <v>12781795</v>
      </c>
      <c r="F181" s="53">
        <f>+E181/D181</f>
        <v>1.0111601211418049</v>
      </c>
    </row>
    <row r="182" spans="1:6" ht="12.75">
      <c r="A182" s="60"/>
      <c r="B182" s="59" t="s">
        <v>132</v>
      </c>
      <c r="C182" s="61">
        <v>9518350</v>
      </c>
      <c r="D182" s="61">
        <v>9692019</v>
      </c>
      <c r="E182" s="61">
        <v>9978536</v>
      </c>
      <c r="F182" s="53">
        <f>+E182/D182</f>
        <v>1.0295621583077788</v>
      </c>
    </row>
    <row r="183" spans="1:6" ht="12.75">
      <c r="A183" s="60"/>
      <c r="B183" s="59" t="s">
        <v>150</v>
      </c>
      <c r="C183" s="61">
        <v>88700</v>
      </c>
      <c r="D183" s="61">
        <v>92200</v>
      </c>
      <c r="E183" s="61">
        <v>38600</v>
      </c>
      <c r="F183" s="53">
        <f>+E183/D183</f>
        <v>0.41865509761388287</v>
      </c>
    </row>
    <row r="184" spans="1:6" ht="12.75">
      <c r="A184" s="60" t="s">
        <v>121</v>
      </c>
      <c r="B184" s="59" t="s">
        <v>122</v>
      </c>
      <c r="C184" s="61">
        <v>244476</v>
      </c>
      <c r="D184" s="61">
        <v>284701</v>
      </c>
      <c r="E184" s="61">
        <v>819800</v>
      </c>
      <c r="F184" s="53">
        <f>+E184/D184</f>
        <v>2.8795121899817704</v>
      </c>
    </row>
    <row r="185" spans="1:6" ht="12.75">
      <c r="A185" s="60"/>
      <c r="B185" s="59" t="s">
        <v>11</v>
      </c>
      <c r="C185" s="61"/>
      <c r="D185" s="61"/>
      <c r="E185" s="61"/>
      <c r="F185" s="53"/>
    </row>
    <row r="186" spans="1:6" ht="12.75">
      <c r="A186" s="60"/>
      <c r="B186" s="59" t="s">
        <v>150</v>
      </c>
      <c r="C186" s="61">
        <v>0</v>
      </c>
      <c r="D186" s="61">
        <v>10000</v>
      </c>
      <c r="E186" s="61">
        <v>5000</v>
      </c>
      <c r="F186" s="58">
        <f>+E186/D186</f>
        <v>0.5</v>
      </c>
    </row>
    <row r="187" spans="1:6" ht="21.75" customHeight="1">
      <c r="A187" s="60"/>
      <c r="B187" s="62" t="s">
        <v>165</v>
      </c>
      <c r="C187" s="61">
        <f>C189</f>
        <v>288810</v>
      </c>
      <c r="D187" s="61">
        <f>D189</f>
        <v>296644</v>
      </c>
      <c r="E187" s="61">
        <f>E189</f>
        <v>307444</v>
      </c>
      <c r="F187" s="58">
        <f>+E187/D187</f>
        <v>1.0364072760615417</v>
      </c>
    </row>
    <row r="188" spans="1:6" ht="13.5" customHeight="1">
      <c r="A188" s="60"/>
      <c r="B188" s="59" t="s">
        <v>11</v>
      </c>
      <c r="C188" s="61"/>
      <c r="D188" s="61"/>
      <c r="E188" s="61"/>
      <c r="F188" s="53"/>
    </row>
    <row r="189" spans="1:6" ht="13.5" customHeight="1">
      <c r="A189" s="60" t="s">
        <v>113</v>
      </c>
      <c r="B189" s="59" t="s">
        <v>114</v>
      </c>
      <c r="C189" s="61">
        <v>288810</v>
      </c>
      <c r="D189" s="61">
        <v>296644</v>
      </c>
      <c r="E189" s="61">
        <v>307444</v>
      </c>
      <c r="F189" s="53">
        <f>+E189/D189</f>
        <v>1.0364072760615417</v>
      </c>
    </row>
    <row r="190" spans="1:6" ht="13.5" customHeight="1">
      <c r="A190" s="60"/>
      <c r="B190" s="59" t="s">
        <v>132</v>
      </c>
      <c r="C190" s="61">
        <v>244857</v>
      </c>
      <c r="D190" s="61">
        <v>247347</v>
      </c>
      <c r="E190" s="61">
        <v>260017</v>
      </c>
      <c r="F190" s="53">
        <f>+E190/D190</f>
        <v>1.0512235846806308</v>
      </c>
    </row>
    <row r="191" spans="1:6" ht="13.5" customHeight="1">
      <c r="A191" s="60"/>
      <c r="B191" s="59" t="s">
        <v>150</v>
      </c>
      <c r="C191" s="61">
        <v>500</v>
      </c>
      <c r="D191" s="61">
        <v>1500</v>
      </c>
      <c r="E191" s="61">
        <v>1000</v>
      </c>
      <c r="F191" s="53">
        <f>+E191/D191</f>
        <v>0.6666666666666666</v>
      </c>
    </row>
    <row r="192" spans="1:6" ht="12.75">
      <c r="A192" s="60"/>
      <c r="B192" s="62" t="s">
        <v>166</v>
      </c>
      <c r="C192" s="61">
        <f>C194+C198</f>
        <v>7205991</v>
      </c>
      <c r="D192" s="61">
        <f>D194+D198</f>
        <v>7582620</v>
      </c>
      <c r="E192" s="61">
        <f>E194+E198</f>
        <v>7690159</v>
      </c>
      <c r="F192" s="53">
        <f>+E192/D192</f>
        <v>1.0141823011043676</v>
      </c>
    </row>
    <row r="193" spans="1:6" ht="12.75">
      <c r="A193" s="60"/>
      <c r="B193" s="59" t="s">
        <v>11</v>
      </c>
      <c r="C193" s="60"/>
      <c r="D193" s="60"/>
      <c r="E193" s="60"/>
      <c r="F193" s="53"/>
    </row>
    <row r="194" spans="1:6" ht="12.75">
      <c r="A194" s="60" t="s">
        <v>113</v>
      </c>
      <c r="B194" s="59" t="s">
        <v>114</v>
      </c>
      <c r="C194" s="61">
        <v>7144391</v>
      </c>
      <c r="D194" s="61">
        <v>7521705</v>
      </c>
      <c r="E194" s="61">
        <v>7627259</v>
      </c>
      <c r="F194" s="53">
        <f>+E194/D194</f>
        <v>1.014033254428351</v>
      </c>
    </row>
    <row r="195" spans="1:6" ht="12.75">
      <c r="A195" s="60"/>
      <c r="B195" s="59" t="s">
        <v>128</v>
      </c>
      <c r="C195" s="61">
        <v>5636078</v>
      </c>
      <c r="D195" s="61">
        <v>5724763</v>
      </c>
      <c r="E195" s="61">
        <v>6021042</v>
      </c>
      <c r="F195" s="53">
        <f>+E195/D195</f>
        <v>1.051753932870234</v>
      </c>
    </row>
    <row r="196" spans="1:6" ht="12.75">
      <c r="A196" s="60"/>
      <c r="B196" s="59" t="s">
        <v>167</v>
      </c>
      <c r="C196" s="61">
        <v>44000</v>
      </c>
      <c r="D196" s="61">
        <v>52400</v>
      </c>
      <c r="E196" s="61">
        <v>22000</v>
      </c>
      <c r="F196" s="53">
        <f>+E196/D196</f>
        <v>0.4198473282442748</v>
      </c>
    </row>
    <row r="197" spans="1:6" ht="12.75">
      <c r="A197" s="60"/>
      <c r="B197" s="59" t="s">
        <v>125</v>
      </c>
      <c r="C197" s="61">
        <v>0</v>
      </c>
      <c r="D197" s="61">
        <v>0</v>
      </c>
      <c r="E197" s="61">
        <v>7294</v>
      </c>
      <c r="F197" s="53">
        <v>0</v>
      </c>
    </row>
    <row r="198" spans="1:6" ht="12.75">
      <c r="A198" s="60" t="s">
        <v>121</v>
      </c>
      <c r="B198" s="59" t="s">
        <v>122</v>
      </c>
      <c r="C198" s="61">
        <v>61600</v>
      </c>
      <c r="D198" s="61">
        <v>60915</v>
      </c>
      <c r="E198" s="61">
        <v>62900</v>
      </c>
      <c r="F198" s="53">
        <f>+E198/D198</f>
        <v>1.0325863908725272</v>
      </c>
    </row>
    <row r="199" spans="1:6" ht="12.75">
      <c r="A199" s="60"/>
      <c r="B199" s="63" t="s">
        <v>168</v>
      </c>
      <c r="C199" s="61">
        <f>C201+C204</f>
        <v>11926142</v>
      </c>
      <c r="D199" s="61">
        <f>D201+D204</f>
        <v>12395913</v>
      </c>
      <c r="E199" s="61">
        <f>E201+E204</f>
        <v>12570114</v>
      </c>
      <c r="F199" s="53">
        <f>+E199/D199</f>
        <v>1.0140530995982304</v>
      </c>
    </row>
    <row r="200" spans="1:6" ht="12.75">
      <c r="A200" s="60"/>
      <c r="B200" s="59" t="s">
        <v>11</v>
      </c>
      <c r="C200" s="60"/>
      <c r="D200" s="60"/>
      <c r="E200" s="60"/>
      <c r="F200" s="53"/>
    </row>
    <row r="201" spans="1:6" ht="12.75">
      <c r="A201" s="60" t="s">
        <v>113</v>
      </c>
      <c r="B201" s="59" t="s">
        <v>114</v>
      </c>
      <c r="C201" s="61">
        <v>7867542</v>
      </c>
      <c r="D201" s="61">
        <v>8079427</v>
      </c>
      <c r="E201" s="61">
        <v>7462114</v>
      </c>
      <c r="F201" s="53">
        <f>+E201/D201</f>
        <v>0.9235944578743023</v>
      </c>
    </row>
    <row r="202" spans="1:6" ht="12.75">
      <c r="A202" s="60"/>
      <c r="B202" s="59" t="s">
        <v>132</v>
      </c>
      <c r="C202" s="61">
        <v>6153528</v>
      </c>
      <c r="D202" s="61">
        <v>6147253</v>
      </c>
      <c r="E202" s="61">
        <v>5970269</v>
      </c>
      <c r="F202" s="53">
        <f>+E202/D202</f>
        <v>0.9712092539545712</v>
      </c>
    </row>
    <row r="203" spans="1:6" ht="12.75">
      <c r="A203" s="60"/>
      <c r="B203" s="59" t="s">
        <v>150</v>
      </c>
      <c r="C203" s="61">
        <v>7900</v>
      </c>
      <c r="D203" s="61">
        <v>10430</v>
      </c>
      <c r="E203" s="61">
        <v>12300</v>
      </c>
      <c r="F203" s="53">
        <f>+E203/D203</f>
        <v>1.1792905081495686</v>
      </c>
    </row>
    <row r="204" spans="1:6" ht="12.75">
      <c r="A204" s="60" t="s">
        <v>121</v>
      </c>
      <c r="B204" s="59" t="s">
        <v>122</v>
      </c>
      <c r="C204" s="61">
        <v>4058600</v>
      </c>
      <c r="D204" s="61">
        <v>4316486</v>
      </c>
      <c r="E204" s="61">
        <v>5108000</v>
      </c>
      <c r="F204" s="53">
        <f>+E204/D204</f>
        <v>1.1833699912382434</v>
      </c>
    </row>
    <row r="205" spans="1:6" ht="12.75">
      <c r="A205" s="60"/>
      <c r="B205" s="63" t="s">
        <v>169</v>
      </c>
      <c r="C205" s="61">
        <f>C207</f>
        <v>157141</v>
      </c>
      <c r="D205" s="61">
        <f>D207</f>
        <v>158177</v>
      </c>
      <c r="E205" s="61">
        <f>E207</f>
        <v>190444</v>
      </c>
      <c r="F205" s="53">
        <f>+E205/D205</f>
        <v>1.2039929951889339</v>
      </c>
    </row>
    <row r="206" spans="1:6" ht="12.75">
      <c r="A206" s="60"/>
      <c r="B206" s="59" t="s">
        <v>11</v>
      </c>
      <c r="C206" s="60"/>
      <c r="D206" s="60"/>
      <c r="E206" s="60"/>
      <c r="F206" s="53"/>
    </row>
    <row r="207" spans="1:6" ht="10.5" customHeight="1">
      <c r="A207" s="60" t="s">
        <v>113</v>
      </c>
      <c r="B207" s="59" t="s">
        <v>114</v>
      </c>
      <c r="C207" s="61">
        <v>157141</v>
      </c>
      <c r="D207" s="61">
        <v>158177</v>
      </c>
      <c r="E207" s="61">
        <v>190444</v>
      </c>
      <c r="F207" s="53">
        <f>+E207/D207</f>
        <v>1.2039929951889339</v>
      </c>
    </row>
    <row r="208" spans="1:6" ht="10.5" customHeight="1">
      <c r="A208" s="60"/>
      <c r="B208" s="59" t="s">
        <v>128</v>
      </c>
      <c r="C208" s="61">
        <v>19921</v>
      </c>
      <c r="D208" s="61">
        <v>19921</v>
      </c>
      <c r="E208" s="61">
        <v>19842</v>
      </c>
      <c r="F208" s="53">
        <f>+E208/D208</f>
        <v>0.9960343356257216</v>
      </c>
    </row>
    <row r="209" spans="1:6" ht="22.5">
      <c r="A209" s="60"/>
      <c r="B209" s="62" t="s">
        <v>170</v>
      </c>
      <c r="C209" s="61">
        <f>C211+C213</f>
        <v>808410</v>
      </c>
      <c r="D209" s="61">
        <f>D211+D213</f>
        <v>813210</v>
      </c>
      <c r="E209" s="61">
        <f>E211+E213</f>
        <v>868096</v>
      </c>
      <c r="F209" s="58">
        <f>+E209/D209</f>
        <v>1.0674930214827658</v>
      </c>
    </row>
    <row r="210" spans="1:6" ht="12.75">
      <c r="A210" s="60"/>
      <c r="B210" s="59" t="s">
        <v>11</v>
      </c>
      <c r="C210" s="60"/>
      <c r="D210" s="60"/>
      <c r="E210" s="60"/>
      <c r="F210" s="53"/>
    </row>
    <row r="211" spans="1:6" ht="12.75">
      <c r="A211" s="60" t="s">
        <v>113</v>
      </c>
      <c r="B211" s="59" t="s">
        <v>114</v>
      </c>
      <c r="C211" s="61">
        <v>785410</v>
      </c>
      <c r="D211" s="61">
        <v>805210</v>
      </c>
      <c r="E211" s="61">
        <v>860096</v>
      </c>
      <c r="F211" s="53">
        <f>+E211/D211</f>
        <v>1.0681635846549347</v>
      </c>
    </row>
    <row r="212" spans="1:6" ht="12.75">
      <c r="A212" s="60"/>
      <c r="B212" s="59" t="s">
        <v>132</v>
      </c>
      <c r="C212" s="61">
        <v>639862</v>
      </c>
      <c r="D212" s="61">
        <v>644662</v>
      </c>
      <c r="E212" s="61">
        <v>698975</v>
      </c>
      <c r="F212" s="53">
        <f>+E212/D212</f>
        <v>1.0842503513469073</v>
      </c>
    </row>
    <row r="213" spans="1:6" ht="13.5" customHeight="1">
      <c r="A213" s="60" t="s">
        <v>121</v>
      </c>
      <c r="B213" s="59" t="s">
        <v>122</v>
      </c>
      <c r="C213" s="61">
        <v>23000</v>
      </c>
      <c r="D213" s="61">
        <v>8000</v>
      </c>
      <c r="E213" s="61">
        <v>8000</v>
      </c>
      <c r="F213" s="53">
        <f>+E213/D213</f>
        <v>1</v>
      </c>
    </row>
    <row r="214" spans="1:6" ht="13.5" customHeight="1">
      <c r="A214" s="60"/>
      <c r="B214" s="63" t="s">
        <v>171</v>
      </c>
      <c r="C214" s="61">
        <f>C216</f>
        <v>200000</v>
      </c>
      <c r="D214" s="61">
        <f>D216</f>
        <v>200000</v>
      </c>
      <c r="E214" s="61">
        <f>E216</f>
        <v>0</v>
      </c>
      <c r="F214" s="53">
        <f>+E214/D214</f>
        <v>0</v>
      </c>
    </row>
    <row r="215" spans="1:6" ht="13.5" customHeight="1">
      <c r="A215" s="60"/>
      <c r="B215" s="59" t="s">
        <v>11</v>
      </c>
      <c r="C215" s="61"/>
      <c r="D215" s="61"/>
      <c r="E215" s="61"/>
      <c r="F215" s="53"/>
    </row>
    <row r="216" spans="1:6" ht="13.5" customHeight="1">
      <c r="A216" s="60" t="s">
        <v>130</v>
      </c>
      <c r="B216" s="59" t="s">
        <v>114</v>
      </c>
      <c r="C216" s="61">
        <v>200000</v>
      </c>
      <c r="D216" s="61">
        <v>200000</v>
      </c>
      <c r="E216" s="61">
        <v>0</v>
      </c>
      <c r="F216" s="53">
        <f>+E216/D216</f>
        <v>0</v>
      </c>
    </row>
    <row r="217" spans="1:6" ht="13.5" customHeight="1">
      <c r="A217" s="60"/>
      <c r="B217" s="59" t="s">
        <v>125</v>
      </c>
      <c r="C217" s="61">
        <v>200000</v>
      </c>
      <c r="D217" s="61">
        <v>200000</v>
      </c>
      <c r="E217" s="61">
        <v>0</v>
      </c>
      <c r="F217" s="53">
        <f>+E217/D217</f>
        <v>0</v>
      </c>
    </row>
    <row r="218" spans="1:6" ht="22.5">
      <c r="A218" s="60"/>
      <c r="B218" s="62" t="s">
        <v>172</v>
      </c>
      <c r="C218" s="61">
        <f>C220</f>
        <v>133420</v>
      </c>
      <c r="D218" s="61">
        <f>D220</f>
        <v>129420</v>
      </c>
      <c r="E218" s="61">
        <f>E220</f>
        <v>141460</v>
      </c>
      <c r="F218" s="58">
        <f>+E218/D218</f>
        <v>1.0930304435172307</v>
      </c>
    </row>
    <row r="219" spans="1:6" ht="12.75">
      <c r="A219" s="60"/>
      <c r="B219" s="59" t="s">
        <v>11</v>
      </c>
      <c r="C219" s="60"/>
      <c r="D219" s="60"/>
      <c r="E219" s="60"/>
      <c r="F219" s="53"/>
    </row>
    <row r="220" spans="1:6" ht="12.75">
      <c r="A220" s="60" t="s">
        <v>113</v>
      </c>
      <c r="B220" s="59" t="s">
        <v>114</v>
      </c>
      <c r="C220" s="61">
        <v>133420</v>
      </c>
      <c r="D220" s="61">
        <v>129420</v>
      </c>
      <c r="E220" s="61">
        <v>141460</v>
      </c>
      <c r="F220" s="53">
        <f>+E220/D220</f>
        <v>1.0930304435172307</v>
      </c>
    </row>
    <row r="221" spans="1:6" ht="12.75">
      <c r="A221" s="60"/>
      <c r="B221" s="59" t="s">
        <v>132</v>
      </c>
      <c r="C221" s="61">
        <v>27107</v>
      </c>
      <c r="D221" s="61">
        <v>27107</v>
      </c>
      <c r="E221" s="61">
        <v>28664</v>
      </c>
      <c r="F221" s="53">
        <f>+E221/D221</f>
        <v>1.0574390378868928</v>
      </c>
    </row>
    <row r="222" spans="1:6" ht="12.75">
      <c r="A222" s="60"/>
      <c r="B222" s="71" t="s">
        <v>173</v>
      </c>
      <c r="C222" s="61">
        <f>C224+C226</f>
        <v>0</v>
      </c>
      <c r="D222" s="61">
        <f>D224+D226</f>
        <v>0</v>
      </c>
      <c r="E222" s="61">
        <f>E224+E226</f>
        <v>1146176</v>
      </c>
      <c r="F222" s="53">
        <v>0</v>
      </c>
    </row>
    <row r="223" spans="1:6" ht="12.75">
      <c r="A223" s="60"/>
      <c r="B223" s="59" t="s">
        <v>174</v>
      </c>
      <c r="C223" s="61"/>
      <c r="D223" s="61"/>
      <c r="E223" s="61"/>
      <c r="F223" s="53"/>
    </row>
    <row r="224" spans="1:6" ht="12.75">
      <c r="A224" s="60" t="s">
        <v>113</v>
      </c>
      <c r="B224" s="59" t="s">
        <v>114</v>
      </c>
      <c r="C224" s="61">
        <v>0</v>
      </c>
      <c r="D224" s="61">
        <v>0</v>
      </c>
      <c r="E224" s="61">
        <v>1098176</v>
      </c>
      <c r="F224" s="53">
        <v>0</v>
      </c>
    </row>
    <row r="225" spans="1:6" ht="12.75">
      <c r="A225" s="60"/>
      <c r="B225" s="59" t="s">
        <v>132</v>
      </c>
      <c r="C225" s="61">
        <v>0</v>
      </c>
      <c r="D225" s="61">
        <v>0</v>
      </c>
      <c r="E225" s="61">
        <v>820388</v>
      </c>
      <c r="F225" s="53">
        <v>0</v>
      </c>
    </row>
    <row r="226" spans="1:6" ht="12.75">
      <c r="A226" s="60" t="s">
        <v>121</v>
      </c>
      <c r="B226" s="59" t="s">
        <v>122</v>
      </c>
      <c r="C226" s="61">
        <v>0</v>
      </c>
      <c r="D226" s="61">
        <v>0</v>
      </c>
      <c r="E226" s="61">
        <v>48000</v>
      </c>
      <c r="F226" s="53">
        <v>0</v>
      </c>
    </row>
    <row r="227" spans="1:6" ht="12.75">
      <c r="A227" s="60"/>
      <c r="B227" s="63" t="s">
        <v>175</v>
      </c>
      <c r="C227" s="61">
        <f>C229</f>
        <v>62258</v>
      </c>
      <c r="D227" s="61">
        <f>D229</f>
        <v>173614</v>
      </c>
      <c r="E227" s="61">
        <f>E229</f>
        <v>63245</v>
      </c>
      <c r="F227" s="53">
        <f>+E227/D227</f>
        <v>0.3642851382952988</v>
      </c>
    </row>
    <row r="228" spans="1:6" ht="12.75">
      <c r="A228" s="60"/>
      <c r="B228" s="59" t="s">
        <v>11</v>
      </c>
      <c r="C228" s="60"/>
      <c r="D228" s="60"/>
      <c r="E228" s="60"/>
      <c r="F228" s="53"/>
    </row>
    <row r="229" spans="1:6" ht="12.75">
      <c r="A229" s="60" t="s">
        <v>113</v>
      </c>
      <c r="B229" s="59" t="s">
        <v>114</v>
      </c>
      <c r="C229" s="61">
        <v>62258</v>
      </c>
      <c r="D229" s="61">
        <v>173614</v>
      </c>
      <c r="E229" s="61">
        <v>63245</v>
      </c>
      <c r="F229" s="53">
        <f>+E229/D229</f>
        <v>0.3642851382952988</v>
      </c>
    </row>
    <row r="230" spans="1:6" ht="12.75">
      <c r="A230" s="60"/>
      <c r="B230" s="59" t="s">
        <v>132</v>
      </c>
      <c r="C230" s="61">
        <v>10010</v>
      </c>
      <c r="D230" s="61">
        <v>14564</v>
      </c>
      <c r="E230" s="61">
        <v>9417</v>
      </c>
      <c r="F230" s="53">
        <f>+E230/D230</f>
        <v>0.6465943422136775</v>
      </c>
    </row>
    <row r="231" spans="1:6" ht="12.75">
      <c r="A231" s="60"/>
      <c r="B231" s="59" t="s">
        <v>176</v>
      </c>
      <c r="C231" s="61">
        <v>12000</v>
      </c>
      <c r="D231" s="61">
        <v>12000</v>
      </c>
      <c r="E231" s="61">
        <v>15000</v>
      </c>
      <c r="F231" s="53">
        <f>+E231/D231</f>
        <v>1.25</v>
      </c>
    </row>
    <row r="232" spans="1:6" ht="12.75">
      <c r="A232" s="64" t="s">
        <v>81</v>
      </c>
      <c r="B232" s="65" t="s">
        <v>80</v>
      </c>
      <c r="C232" s="74">
        <f>C234+C238+C243+C248</f>
        <v>731000</v>
      </c>
      <c r="D232" s="74">
        <f>D234+D238+D243+D248</f>
        <v>738961</v>
      </c>
      <c r="E232" s="74">
        <f>E234+E238+E243+E248</f>
        <v>733760</v>
      </c>
      <c r="F232" s="51">
        <f>+E232/D232</f>
        <v>0.992961739523466</v>
      </c>
    </row>
    <row r="233" spans="1:6" ht="12.75">
      <c r="A233" s="60"/>
      <c r="B233" s="59" t="s">
        <v>11</v>
      </c>
      <c r="C233" s="60"/>
      <c r="D233" s="60"/>
      <c r="E233" s="60"/>
      <c r="F233" s="51"/>
    </row>
    <row r="234" spans="1:6" ht="12.75">
      <c r="A234" s="60"/>
      <c r="B234" s="63" t="s">
        <v>177</v>
      </c>
      <c r="C234" s="61">
        <f>C235</f>
        <v>16000</v>
      </c>
      <c r="D234" s="61">
        <f>D235</f>
        <v>16000</v>
      </c>
      <c r="E234" s="61">
        <f>E235</f>
        <v>0</v>
      </c>
      <c r="F234" s="56">
        <f>+E234/D234</f>
        <v>0</v>
      </c>
    </row>
    <row r="235" spans="1:6" ht="12.75">
      <c r="A235" s="60" t="s">
        <v>130</v>
      </c>
      <c r="B235" s="59" t="s">
        <v>122</v>
      </c>
      <c r="C235" s="61">
        <v>16000</v>
      </c>
      <c r="D235" s="61">
        <v>16000</v>
      </c>
      <c r="E235" s="61">
        <v>0</v>
      </c>
      <c r="F235" s="56">
        <f>+E235/D235</f>
        <v>0</v>
      </c>
    </row>
    <row r="236" spans="1:6" ht="12.75">
      <c r="A236" s="60"/>
      <c r="B236" s="59" t="s">
        <v>11</v>
      </c>
      <c r="C236" s="60"/>
      <c r="D236" s="60"/>
      <c r="E236" s="60"/>
      <c r="F236" s="56"/>
    </row>
    <row r="237" spans="1:6" ht="12.75">
      <c r="A237" s="60"/>
      <c r="B237" s="59" t="s">
        <v>148</v>
      </c>
      <c r="C237" s="61">
        <v>16000</v>
      </c>
      <c r="D237" s="61">
        <v>16000</v>
      </c>
      <c r="E237" s="61">
        <v>0</v>
      </c>
      <c r="F237" s="56">
        <f>+E237/D237</f>
        <v>0</v>
      </c>
    </row>
    <row r="238" spans="1:6" ht="12.75">
      <c r="A238" s="60"/>
      <c r="B238" s="63" t="s">
        <v>178</v>
      </c>
      <c r="C238" s="61">
        <f>C240</f>
        <v>90000</v>
      </c>
      <c r="D238" s="61">
        <f>D240</f>
        <v>90000</v>
      </c>
      <c r="E238" s="61">
        <f>E240</f>
        <v>106832</v>
      </c>
      <c r="F238" s="53">
        <f>+E238/D238</f>
        <v>1.1870222222222222</v>
      </c>
    </row>
    <row r="239" spans="1:6" ht="12.75">
      <c r="A239" s="60"/>
      <c r="B239" s="59" t="s">
        <v>11</v>
      </c>
      <c r="C239" s="61"/>
      <c r="D239" s="61"/>
      <c r="E239" s="61"/>
      <c r="F239" s="53"/>
    </row>
    <row r="240" spans="1:6" ht="12.75">
      <c r="A240" s="60" t="s">
        <v>113</v>
      </c>
      <c r="B240" s="59" t="s">
        <v>114</v>
      </c>
      <c r="C240" s="61">
        <v>90000</v>
      </c>
      <c r="D240" s="61">
        <v>90000</v>
      </c>
      <c r="E240" s="61">
        <v>106832</v>
      </c>
      <c r="F240" s="53">
        <f>+E240/D240</f>
        <v>1.1870222222222222</v>
      </c>
    </row>
    <row r="241" spans="1:6" ht="12.75">
      <c r="A241" s="60"/>
      <c r="B241" s="59" t="s">
        <v>132</v>
      </c>
      <c r="C241" s="61">
        <v>27300</v>
      </c>
      <c r="D241" s="61">
        <v>19300</v>
      </c>
      <c r="E241" s="61">
        <v>18300</v>
      </c>
      <c r="F241" s="53">
        <f>+E241/D241</f>
        <v>0.9481865284974094</v>
      </c>
    </row>
    <row r="242" spans="1:6" ht="12.75">
      <c r="A242" s="60"/>
      <c r="B242" s="67" t="s">
        <v>179</v>
      </c>
      <c r="C242" s="61">
        <v>25000</v>
      </c>
      <c r="D242" s="61">
        <v>38000</v>
      </c>
      <c r="E242" s="61">
        <v>36000</v>
      </c>
      <c r="F242" s="58">
        <f>+E242/D242</f>
        <v>0.9473684210526315</v>
      </c>
    </row>
    <row r="243" spans="1:6" ht="12.75">
      <c r="A243" s="60"/>
      <c r="B243" s="63" t="s">
        <v>180</v>
      </c>
      <c r="C243" s="61">
        <f>C245</f>
        <v>625000</v>
      </c>
      <c r="D243" s="61">
        <f>D245</f>
        <v>631266</v>
      </c>
      <c r="E243" s="61">
        <f>E245</f>
        <v>626928</v>
      </c>
      <c r="F243" s="53">
        <f>+E243/D243</f>
        <v>0.9931280949710581</v>
      </c>
    </row>
    <row r="244" spans="1:6" ht="12.75">
      <c r="A244" s="60"/>
      <c r="B244" s="75" t="s">
        <v>11</v>
      </c>
      <c r="C244" s="61"/>
      <c r="D244" s="61"/>
      <c r="E244" s="61"/>
      <c r="F244" s="53"/>
    </row>
    <row r="245" spans="1:6" ht="13.5" customHeight="1">
      <c r="A245" s="60" t="s">
        <v>113</v>
      </c>
      <c r="B245" s="59" t="s">
        <v>114</v>
      </c>
      <c r="C245" s="61">
        <v>625000</v>
      </c>
      <c r="D245" s="61">
        <v>631266</v>
      </c>
      <c r="E245" s="61">
        <v>626928</v>
      </c>
      <c r="F245" s="53">
        <f>+E245/D245</f>
        <v>0.9931280949710581</v>
      </c>
    </row>
    <row r="246" spans="1:6" ht="12.75">
      <c r="A246" s="60"/>
      <c r="B246" s="59" t="s">
        <v>132</v>
      </c>
      <c r="C246" s="61">
        <v>334719</v>
      </c>
      <c r="D246" s="61">
        <v>327545</v>
      </c>
      <c r="E246" s="61">
        <v>334323</v>
      </c>
      <c r="F246" s="53">
        <f>+E246/D246</f>
        <v>1.0206933398464333</v>
      </c>
    </row>
    <row r="247" spans="1:6" ht="12.75">
      <c r="A247" s="60"/>
      <c r="B247" s="67" t="s">
        <v>179</v>
      </c>
      <c r="C247" s="61">
        <v>70000</v>
      </c>
      <c r="D247" s="61">
        <v>70000</v>
      </c>
      <c r="E247" s="61">
        <v>81000</v>
      </c>
      <c r="F247" s="58">
        <f>+E247/D247</f>
        <v>1.1571428571428573</v>
      </c>
    </row>
    <row r="248" spans="1:6" ht="12.75">
      <c r="A248" s="60"/>
      <c r="B248" s="63" t="s">
        <v>181</v>
      </c>
      <c r="C248" s="61">
        <f>C250</f>
        <v>0</v>
      </c>
      <c r="D248" s="61">
        <f>D250</f>
        <v>1695</v>
      </c>
      <c r="E248" s="61">
        <f>E250</f>
        <v>0</v>
      </c>
      <c r="F248" s="53">
        <f>+E248/D248</f>
        <v>0</v>
      </c>
    </row>
    <row r="249" spans="1:6" ht="12.75">
      <c r="A249" s="60"/>
      <c r="B249" s="59" t="s">
        <v>11</v>
      </c>
      <c r="C249" s="60"/>
      <c r="D249" s="60"/>
      <c r="E249" s="60"/>
      <c r="F249" s="53"/>
    </row>
    <row r="250" spans="1:6" ht="12.75">
      <c r="A250" s="60" t="s">
        <v>113</v>
      </c>
      <c r="B250" s="59" t="s">
        <v>114</v>
      </c>
      <c r="C250" s="61">
        <v>0</v>
      </c>
      <c r="D250" s="61">
        <v>1695</v>
      </c>
      <c r="E250" s="61">
        <v>0</v>
      </c>
      <c r="F250" s="53">
        <f>+E250/D250</f>
        <v>0</v>
      </c>
    </row>
    <row r="251" spans="1:6" ht="12.75">
      <c r="A251" s="60"/>
      <c r="B251" s="59" t="s">
        <v>11</v>
      </c>
      <c r="C251" s="61"/>
      <c r="D251" s="61"/>
      <c r="E251" s="61"/>
      <c r="F251" s="53"/>
    </row>
    <row r="252" spans="1:6" ht="12.75">
      <c r="A252" s="60"/>
      <c r="B252" s="59" t="s">
        <v>132</v>
      </c>
      <c r="C252" s="61">
        <v>0</v>
      </c>
      <c r="D252" s="61">
        <v>900</v>
      </c>
      <c r="E252" s="61">
        <v>0</v>
      </c>
      <c r="F252" s="53">
        <v>0</v>
      </c>
    </row>
    <row r="253" spans="1:6" ht="12.75">
      <c r="A253" s="64" t="s">
        <v>88</v>
      </c>
      <c r="B253" s="65" t="s">
        <v>82</v>
      </c>
      <c r="C253" s="66">
        <f>C255+C260+C265+C272+C278+C285+C288+C292+C297</f>
        <v>16478555</v>
      </c>
      <c r="D253" s="66">
        <f>D255+D260+D265+D272+D278+D285+D288+D292+D297</f>
        <v>15458276</v>
      </c>
      <c r="E253" s="66">
        <f>E255+E260+E265+E272+E278+E285+E288+E292+E297</f>
        <v>14986032</v>
      </c>
      <c r="F253" s="51">
        <f>+E253/D253</f>
        <v>0.9694504096058318</v>
      </c>
    </row>
    <row r="254" spans="1:6" ht="12.75">
      <c r="A254" s="60"/>
      <c r="B254" s="59" t="s">
        <v>11</v>
      </c>
      <c r="C254" s="60"/>
      <c r="D254" s="60"/>
      <c r="E254" s="60"/>
      <c r="F254" s="51"/>
    </row>
    <row r="255" spans="1:6" ht="12.75">
      <c r="A255" s="60"/>
      <c r="B255" s="63" t="s">
        <v>182</v>
      </c>
      <c r="C255" s="61">
        <f>C257</f>
        <v>1005745</v>
      </c>
      <c r="D255" s="61">
        <f>D257</f>
        <v>1015902</v>
      </c>
      <c r="E255" s="61">
        <f>E257+E259</f>
        <v>1218613</v>
      </c>
      <c r="F255" s="53">
        <f>+E255/D255</f>
        <v>1.1995379475579337</v>
      </c>
    </row>
    <row r="256" spans="1:6" ht="12.75">
      <c r="A256" s="60"/>
      <c r="B256" s="59" t="s">
        <v>11</v>
      </c>
      <c r="C256" s="60"/>
      <c r="D256" s="60"/>
      <c r="E256" s="60"/>
      <c r="F256" s="53"/>
    </row>
    <row r="257" spans="1:6" ht="12.75">
      <c r="A257" s="60" t="s">
        <v>113</v>
      </c>
      <c r="B257" s="59" t="s">
        <v>114</v>
      </c>
      <c r="C257" s="61">
        <v>1005745</v>
      </c>
      <c r="D257" s="61">
        <v>1015902</v>
      </c>
      <c r="E257" s="61">
        <v>1118613</v>
      </c>
      <c r="F257" s="53">
        <f>+E257/D257</f>
        <v>1.1011032560227265</v>
      </c>
    </row>
    <row r="258" spans="1:6" ht="12.75">
      <c r="A258" s="60"/>
      <c r="B258" s="59" t="s">
        <v>132</v>
      </c>
      <c r="C258" s="61">
        <v>381058</v>
      </c>
      <c r="D258" s="61">
        <v>386515</v>
      </c>
      <c r="E258" s="61">
        <v>390066</v>
      </c>
      <c r="F258" s="53">
        <f>+E258/D258</f>
        <v>1.0091872242991864</v>
      </c>
    </row>
    <row r="259" spans="1:6" ht="12.75">
      <c r="A259" s="60" t="s">
        <v>147</v>
      </c>
      <c r="B259" s="59" t="s">
        <v>122</v>
      </c>
      <c r="C259" s="61">
        <v>0</v>
      </c>
      <c r="D259" s="61">
        <v>0</v>
      </c>
      <c r="E259" s="61">
        <v>100000</v>
      </c>
      <c r="F259" s="53">
        <v>0</v>
      </c>
    </row>
    <row r="260" spans="1:6" ht="12.75">
      <c r="A260" s="60"/>
      <c r="B260" s="63" t="s">
        <v>183</v>
      </c>
      <c r="C260" s="61">
        <f>C262+C264</f>
        <v>941634</v>
      </c>
      <c r="D260" s="61">
        <f>D262+D264</f>
        <v>964636</v>
      </c>
      <c r="E260" s="61">
        <f>E262+E264</f>
        <v>793884</v>
      </c>
      <c r="F260" s="53">
        <f>+E260/D260</f>
        <v>0.8229881530442571</v>
      </c>
    </row>
    <row r="261" spans="1:6" ht="12.75">
      <c r="A261" s="60"/>
      <c r="B261" s="59" t="s">
        <v>11</v>
      </c>
      <c r="C261" s="60"/>
      <c r="D261" s="60"/>
      <c r="E261" s="60"/>
      <c r="F261" s="53"/>
    </row>
    <row r="262" spans="1:6" ht="12.75">
      <c r="A262" s="60" t="s">
        <v>130</v>
      </c>
      <c r="B262" s="59" t="s">
        <v>114</v>
      </c>
      <c r="C262" s="61">
        <v>791634</v>
      </c>
      <c r="D262" s="61">
        <v>814636</v>
      </c>
      <c r="E262" s="61">
        <v>793884</v>
      </c>
      <c r="F262" s="53">
        <f>+E262/D262</f>
        <v>0.9745260459886379</v>
      </c>
    </row>
    <row r="263" spans="1:6" ht="12.75">
      <c r="A263" s="60"/>
      <c r="B263" s="59" t="s">
        <v>132</v>
      </c>
      <c r="C263" s="61">
        <v>565363</v>
      </c>
      <c r="D263" s="61">
        <v>572915</v>
      </c>
      <c r="E263" s="61">
        <v>566547</v>
      </c>
      <c r="F263" s="53">
        <f>+E263/D263</f>
        <v>0.9888849131197472</v>
      </c>
    </row>
    <row r="264" spans="1:6" ht="13.5" customHeight="1">
      <c r="A264" s="60" t="s">
        <v>121</v>
      </c>
      <c r="B264" s="59" t="s">
        <v>122</v>
      </c>
      <c r="C264" s="61">
        <v>150000</v>
      </c>
      <c r="D264" s="61">
        <v>150000</v>
      </c>
      <c r="E264" s="61">
        <v>0</v>
      </c>
      <c r="F264" s="53">
        <f>+E264/D264</f>
        <v>0</v>
      </c>
    </row>
    <row r="265" spans="1:6" ht="45">
      <c r="A265" s="60"/>
      <c r="B265" s="62" t="s">
        <v>184</v>
      </c>
      <c r="C265" s="61">
        <f>C267</f>
        <v>9008370</v>
      </c>
      <c r="D265" s="61">
        <f>D267</f>
        <v>7864370</v>
      </c>
      <c r="E265" s="61">
        <f>E267</f>
        <v>7562553</v>
      </c>
      <c r="F265" s="58">
        <f>+E265/D265</f>
        <v>0.9616222278453328</v>
      </c>
    </row>
    <row r="266" spans="1:6" ht="12.75">
      <c r="A266" s="60"/>
      <c r="B266" s="59" t="s">
        <v>11</v>
      </c>
      <c r="C266" s="61"/>
      <c r="D266" s="61"/>
      <c r="E266" s="61"/>
      <c r="F266" s="53"/>
    </row>
    <row r="267" spans="1:6" ht="12.75">
      <c r="A267" s="60" t="s">
        <v>130</v>
      </c>
      <c r="B267" s="59" t="s">
        <v>114</v>
      </c>
      <c r="C267" s="61">
        <v>9008370</v>
      </c>
      <c r="D267" s="61">
        <v>7864370</v>
      </c>
      <c r="E267" s="61">
        <v>7562553</v>
      </c>
      <c r="F267" s="53">
        <f>+E267/D267</f>
        <v>0.9616222278453328</v>
      </c>
    </row>
    <row r="268" spans="1:6" ht="12.75">
      <c r="A268" s="60"/>
      <c r="B268" s="59" t="s">
        <v>132</v>
      </c>
      <c r="C268" s="61">
        <v>179654</v>
      </c>
      <c r="D268" s="61">
        <v>179452</v>
      </c>
      <c r="E268" s="61">
        <v>180351</v>
      </c>
      <c r="F268" s="53">
        <f>+E268/D268</f>
        <v>1.0050096961861668</v>
      </c>
    </row>
    <row r="269" spans="1:6" ht="12.75">
      <c r="A269" s="60"/>
      <c r="B269" s="59" t="s">
        <v>117</v>
      </c>
      <c r="C269" s="61">
        <v>6370</v>
      </c>
      <c r="D269" s="61">
        <v>21370</v>
      </c>
      <c r="E269" s="61">
        <v>21370</v>
      </c>
      <c r="F269" s="53">
        <f>+E269/D269</f>
        <v>1</v>
      </c>
    </row>
    <row r="270" spans="1:6" ht="12.75">
      <c r="A270" s="60"/>
      <c r="B270" s="59" t="s">
        <v>11</v>
      </c>
      <c r="C270" s="61"/>
      <c r="D270" s="61"/>
      <c r="E270" s="61"/>
      <c r="F270" s="53"/>
    </row>
    <row r="271" spans="1:6" ht="22.5" customHeight="1">
      <c r="A271" s="60"/>
      <c r="B271" s="67" t="s">
        <v>185</v>
      </c>
      <c r="C271" s="61">
        <v>6370</v>
      </c>
      <c r="D271" s="61">
        <v>21370</v>
      </c>
      <c r="E271" s="61">
        <v>21370</v>
      </c>
      <c r="F271" s="58">
        <f>+E271/D271</f>
        <v>1</v>
      </c>
    </row>
    <row r="272" spans="1:6" ht="45">
      <c r="A272" s="60"/>
      <c r="B272" s="62" t="s">
        <v>186</v>
      </c>
      <c r="C272" s="61">
        <f>C274</f>
        <v>33117</v>
      </c>
      <c r="D272" s="61">
        <f>D274</f>
        <v>37117</v>
      </c>
      <c r="E272" s="61">
        <f>E274</f>
        <v>37240</v>
      </c>
      <c r="F272" s="58">
        <f>+E272/D272</f>
        <v>1.0033138454077646</v>
      </c>
    </row>
    <row r="273" spans="1:6" ht="12.75">
      <c r="A273" s="60"/>
      <c r="B273" s="59" t="s">
        <v>11</v>
      </c>
      <c r="C273" s="60"/>
      <c r="D273" s="60"/>
      <c r="E273" s="60"/>
      <c r="F273" s="53"/>
    </row>
    <row r="274" spans="1:6" ht="12.75">
      <c r="A274" s="60" t="s">
        <v>113</v>
      </c>
      <c r="B274" s="59" t="s">
        <v>114</v>
      </c>
      <c r="C274" s="61">
        <v>33117</v>
      </c>
      <c r="D274" s="61">
        <v>37117</v>
      </c>
      <c r="E274" s="61">
        <v>37240</v>
      </c>
      <c r="F274" s="53">
        <f>+E274/D274</f>
        <v>1.0033138454077646</v>
      </c>
    </row>
    <row r="275" spans="1:6" ht="12.75">
      <c r="A275" s="60"/>
      <c r="B275" s="59" t="s">
        <v>117</v>
      </c>
      <c r="C275" s="61">
        <v>117</v>
      </c>
      <c r="D275" s="61">
        <v>117</v>
      </c>
      <c r="E275" s="61">
        <v>0</v>
      </c>
      <c r="F275" s="53">
        <v>0</v>
      </c>
    </row>
    <row r="276" spans="1:6" ht="12.75">
      <c r="A276" s="60"/>
      <c r="B276" s="59" t="s">
        <v>11</v>
      </c>
      <c r="C276" s="61"/>
      <c r="D276" s="61"/>
      <c r="E276" s="61"/>
      <c r="F276" s="53"/>
    </row>
    <row r="277" spans="1:6" ht="21" customHeight="1">
      <c r="A277" s="60"/>
      <c r="B277" s="67" t="s">
        <v>185</v>
      </c>
      <c r="C277" s="61">
        <v>117</v>
      </c>
      <c r="D277" s="61">
        <v>117</v>
      </c>
      <c r="E277" s="61">
        <v>0</v>
      </c>
      <c r="F277" s="58">
        <v>0</v>
      </c>
    </row>
    <row r="278" spans="1:6" ht="22.5">
      <c r="A278" s="60"/>
      <c r="B278" s="62" t="s">
        <v>187</v>
      </c>
      <c r="C278" s="61">
        <f>C280</f>
        <v>1450615</v>
      </c>
      <c r="D278" s="61">
        <f>D280</f>
        <v>1492915</v>
      </c>
      <c r="E278" s="61">
        <f>E280</f>
        <v>1474334</v>
      </c>
      <c r="F278" s="58">
        <f>+E278/D278</f>
        <v>0.9875538794907949</v>
      </c>
    </row>
    <row r="279" spans="1:6" ht="12.75">
      <c r="A279" s="60"/>
      <c r="B279" s="59" t="s">
        <v>11</v>
      </c>
      <c r="C279" s="60"/>
      <c r="D279" s="60"/>
      <c r="E279" s="60"/>
      <c r="F279" s="53"/>
    </row>
    <row r="280" spans="1:6" ht="12.75">
      <c r="A280" s="60" t="s">
        <v>113</v>
      </c>
      <c r="B280" s="59" t="s">
        <v>114</v>
      </c>
      <c r="C280" s="61">
        <v>1450615</v>
      </c>
      <c r="D280" s="61">
        <v>1492915</v>
      </c>
      <c r="E280" s="61">
        <v>1474334</v>
      </c>
      <c r="F280" s="53">
        <f>+E280/D280</f>
        <v>0.9875538794907949</v>
      </c>
    </row>
    <row r="281" spans="1:6" ht="12.75">
      <c r="A281" s="60"/>
      <c r="B281" s="59" t="s">
        <v>11</v>
      </c>
      <c r="C281" s="61"/>
      <c r="D281" s="61"/>
      <c r="E281" s="61"/>
      <c r="F281" s="53"/>
    </row>
    <row r="282" spans="1:6" ht="12.75">
      <c r="A282" s="60"/>
      <c r="B282" s="59" t="s">
        <v>117</v>
      </c>
      <c r="C282" s="61">
        <v>4108</v>
      </c>
      <c r="D282" s="61">
        <v>6108</v>
      </c>
      <c r="E282" s="61">
        <f>E284</f>
        <v>3000</v>
      </c>
      <c r="F282" s="53">
        <f>+E282/D282</f>
        <v>0.4911591355599214</v>
      </c>
    </row>
    <row r="283" spans="1:6" ht="12.75">
      <c r="A283" s="60"/>
      <c r="B283" s="59" t="s">
        <v>11</v>
      </c>
      <c r="C283" s="61"/>
      <c r="D283" s="61"/>
      <c r="E283" s="61"/>
      <c r="F283" s="53"/>
    </row>
    <row r="284" spans="1:6" ht="21.75" customHeight="1">
      <c r="A284" s="60"/>
      <c r="B284" s="67" t="s">
        <v>185</v>
      </c>
      <c r="C284" s="61">
        <v>4108</v>
      </c>
      <c r="D284" s="61">
        <v>6108</v>
      </c>
      <c r="E284" s="61">
        <v>3000</v>
      </c>
      <c r="F284" s="58">
        <f>+E284/D284</f>
        <v>0.4911591355599214</v>
      </c>
    </row>
    <row r="285" spans="1:6" ht="13.5" customHeight="1">
      <c r="A285" s="60"/>
      <c r="B285" s="63" t="s">
        <v>188</v>
      </c>
      <c r="C285" s="61">
        <f>C287</f>
        <v>1780000</v>
      </c>
      <c r="D285" s="61">
        <f>D287</f>
        <v>1617500</v>
      </c>
      <c r="E285" s="61">
        <f>E287</f>
        <v>1470000</v>
      </c>
      <c r="F285" s="53">
        <f>+E285/D285</f>
        <v>0.9088098918083463</v>
      </c>
    </row>
    <row r="286" spans="1:6" ht="12.75">
      <c r="A286" s="60"/>
      <c r="B286" s="59" t="s">
        <v>11</v>
      </c>
      <c r="C286" s="60"/>
      <c r="D286" s="60"/>
      <c r="E286" s="60"/>
      <c r="F286" s="53"/>
    </row>
    <row r="287" spans="1:6" ht="12.75">
      <c r="A287" s="60" t="s">
        <v>113</v>
      </c>
      <c r="B287" s="59" t="s">
        <v>114</v>
      </c>
      <c r="C287" s="61">
        <v>1780000</v>
      </c>
      <c r="D287" s="61">
        <v>1617500</v>
      </c>
      <c r="E287" s="61">
        <v>1470000</v>
      </c>
      <c r="F287" s="53">
        <f>+E287/D287</f>
        <v>0.9088098918083463</v>
      </c>
    </row>
    <row r="288" spans="1:6" ht="12.75">
      <c r="A288" s="60"/>
      <c r="B288" s="63" t="s">
        <v>189</v>
      </c>
      <c r="C288" s="61">
        <f>C290</f>
        <v>1819934</v>
      </c>
      <c r="D288" s="61">
        <f>D290</f>
        <v>1875978</v>
      </c>
      <c r="E288" s="61">
        <f>E290</f>
        <v>1897847</v>
      </c>
      <c r="F288" s="53">
        <f>+E288/D288</f>
        <v>1.0116573861740383</v>
      </c>
    </row>
    <row r="289" spans="1:6" ht="12.75">
      <c r="A289" s="60"/>
      <c r="B289" s="59" t="s">
        <v>11</v>
      </c>
      <c r="C289" s="60"/>
      <c r="D289" s="60"/>
      <c r="E289" s="60"/>
      <c r="F289" s="53"/>
    </row>
    <row r="290" spans="1:6" ht="12.75">
      <c r="A290" s="60" t="s">
        <v>113</v>
      </c>
      <c r="B290" s="59" t="s">
        <v>114</v>
      </c>
      <c r="C290" s="61">
        <v>1819934</v>
      </c>
      <c r="D290" s="61">
        <v>1875978</v>
      </c>
      <c r="E290" s="61">
        <v>1897847</v>
      </c>
      <c r="F290" s="53">
        <f>+E290/D290</f>
        <v>1.0116573861740383</v>
      </c>
    </row>
    <row r="291" spans="1:6" ht="12.75">
      <c r="A291" s="60"/>
      <c r="B291" s="59" t="s">
        <v>132</v>
      </c>
      <c r="C291" s="61">
        <v>1534144</v>
      </c>
      <c r="D291" s="61">
        <v>1623188</v>
      </c>
      <c r="E291" s="61">
        <v>1604301</v>
      </c>
      <c r="F291" s="53">
        <f>+E291/D291</f>
        <v>0.9883642560196354</v>
      </c>
    </row>
    <row r="292" spans="1:6" ht="22.5">
      <c r="A292" s="60"/>
      <c r="B292" s="62" t="s">
        <v>190</v>
      </c>
      <c r="C292" s="61">
        <f>C294</f>
        <v>205313</v>
      </c>
      <c r="D292" s="61">
        <f>D294</f>
        <v>212913</v>
      </c>
      <c r="E292" s="61">
        <f>E294</f>
        <v>303527</v>
      </c>
      <c r="F292" s="58">
        <f>+E292/D292</f>
        <v>1.425591673594379</v>
      </c>
    </row>
    <row r="293" spans="1:6" ht="12.75">
      <c r="A293" s="60"/>
      <c r="B293" s="59" t="s">
        <v>11</v>
      </c>
      <c r="C293" s="60"/>
      <c r="D293" s="60"/>
      <c r="E293" s="60"/>
      <c r="F293" s="53"/>
    </row>
    <row r="294" spans="1:6" ht="12.75">
      <c r="A294" s="60" t="s">
        <v>113</v>
      </c>
      <c r="B294" s="59" t="s">
        <v>114</v>
      </c>
      <c r="C294" s="61">
        <v>205313</v>
      </c>
      <c r="D294" s="61">
        <v>212913</v>
      </c>
      <c r="E294" s="61">
        <v>303527</v>
      </c>
      <c r="F294" s="53">
        <f>+E294/D294</f>
        <v>1.425591673594379</v>
      </c>
    </row>
    <row r="295" spans="1:6" ht="12.75">
      <c r="A295" s="60"/>
      <c r="B295" s="59" t="s">
        <v>11</v>
      </c>
      <c r="C295" s="61"/>
      <c r="D295" s="61"/>
      <c r="E295" s="61"/>
      <c r="F295" s="53"/>
    </row>
    <row r="296" spans="1:6" ht="12.75">
      <c r="A296" s="60"/>
      <c r="B296" s="59" t="s">
        <v>132</v>
      </c>
      <c r="C296" s="61">
        <v>39455</v>
      </c>
      <c r="D296" s="61">
        <v>54934</v>
      </c>
      <c r="E296" s="61">
        <v>57694</v>
      </c>
      <c r="F296" s="53">
        <f>+E296/D296</f>
        <v>1.0502421087122729</v>
      </c>
    </row>
    <row r="297" spans="1:6" ht="12.75">
      <c r="A297" s="60"/>
      <c r="B297" s="63" t="s">
        <v>191</v>
      </c>
      <c r="C297" s="61">
        <f>C299</f>
        <v>233827</v>
      </c>
      <c r="D297" s="61">
        <f>D299</f>
        <v>376945</v>
      </c>
      <c r="E297" s="61">
        <f>E299</f>
        <v>228034</v>
      </c>
      <c r="F297" s="53">
        <f>+E297/D297</f>
        <v>0.604952977224794</v>
      </c>
    </row>
    <row r="298" spans="1:6" ht="12.75">
      <c r="A298" s="60"/>
      <c r="B298" s="59" t="s">
        <v>11</v>
      </c>
      <c r="C298" s="60"/>
      <c r="D298" s="60"/>
      <c r="E298" s="60"/>
      <c r="F298" s="53"/>
    </row>
    <row r="299" spans="1:6" ht="12.75">
      <c r="A299" s="60" t="s">
        <v>113</v>
      </c>
      <c r="B299" s="59" t="s">
        <v>114</v>
      </c>
      <c r="C299" s="61">
        <v>233827</v>
      </c>
      <c r="D299" s="61">
        <v>376945</v>
      </c>
      <c r="E299" s="61">
        <v>228034</v>
      </c>
      <c r="F299" s="53">
        <f>+E299/D299</f>
        <v>0.604952977224794</v>
      </c>
    </row>
    <row r="300" spans="1:6" ht="12.75">
      <c r="A300" s="60"/>
      <c r="B300" s="59" t="s">
        <v>11</v>
      </c>
      <c r="C300" s="61"/>
      <c r="D300" s="61"/>
      <c r="E300" s="61"/>
      <c r="F300" s="53"/>
    </row>
    <row r="301" spans="1:6" ht="12.75">
      <c r="A301" s="60"/>
      <c r="B301" s="59" t="s">
        <v>132</v>
      </c>
      <c r="C301" s="61">
        <v>29627</v>
      </c>
      <c r="D301" s="61">
        <v>21627</v>
      </c>
      <c r="E301" s="61">
        <v>20012</v>
      </c>
      <c r="F301" s="53">
        <f>+E301/D301</f>
        <v>0.9253248254496694</v>
      </c>
    </row>
    <row r="302" spans="1:6" ht="12.75">
      <c r="A302" s="60"/>
      <c r="B302" s="59" t="s">
        <v>192</v>
      </c>
      <c r="C302" s="61">
        <v>54500</v>
      </c>
      <c r="D302" s="61">
        <v>54500</v>
      </c>
      <c r="E302" s="61">
        <v>62400</v>
      </c>
      <c r="F302" s="53">
        <f>+E302/D302</f>
        <v>1.144954128440367</v>
      </c>
    </row>
    <row r="303" spans="1:6" ht="14.25" customHeight="1">
      <c r="A303" s="60"/>
      <c r="B303" s="59" t="s">
        <v>126</v>
      </c>
      <c r="C303" s="61">
        <v>13660</v>
      </c>
      <c r="D303" s="61">
        <v>19660</v>
      </c>
      <c r="E303" s="61">
        <v>8500</v>
      </c>
      <c r="F303" s="53">
        <f>+E303/D303</f>
        <v>0.4323499491353001</v>
      </c>
    </row>
    <row r="304" spans="1:6" ht="12.75">
      <c r="A304" s="64" t="s">
        <v>92</v>
      </c>
      <c r="B304" s="65" t="s">
        <v>89</v>
      </c>
      <c r="C304" s="66">
        <f>C306+C310+C316+C322+C327</f>
        <v>2530749</v>
      </c>
      <c r="D304" s="66">
        <f>D306+D310+D316+D322+D327</f>
        <v>2735102</v>
      </c>
      <c r="E304" s="66">
        <f>E306+E310+E316+E322+E327</f>
        <v>1439848</v>
      </c>
      <c r="F304" s="51">
        <f>+E304/D304</f>
        <v>0.5264330178545443</v>
      </c>
    </row>
    <row r="305" spans="1:6" ht="12.75">
      <c r="A305" s="60"/>
      <c r="B305" s="59" t="s">
        <v>11</v>
      </c>
      <c r="C305" s="61"/>
      <c r="D305" s="61"/>
      <c r="E305" s="61"/>
      <c r="F305" s="51"/>
    </row>
    <row r="306" spans="1:6" ht="12.75">
      <c r="A306" s="60"/>
      <c r="B306" s="63" t="s">
        <v>193</v>
      </c>
      <c r="C306" s="61">
        <f>C307+C309</f>
        <v>1941427</v>
      </c>
      <c r="D306" s="61">
        <f>D307+D309</f>
        <v>1982416</v>
      </c>
      <c r="E306" s="61">
        <f>E307+E309</f>
        <v>810617</v>
      </c>
      <c r="F306" s="53">
        <f>+E306/D306</f>
        <v>0.40890358027780244</v>
      </c>
    </row>
    <row r="307" spans="1:6" ht="12.75">
      <c r="A307" s="60" t="s">
        <v>113</v>
      </c>
      <c r="B307" s="59" t="s">
        <v>114</v>
      </c>
      <c r="C307" s="61">
        <v>1900627</v>
      </c>
      <c r="D307" s="61">
        <v>1944077</v>
      </c>
      <c r="E307" s="61">
        <v>810617</v>
      </c>
      <c r="F307" s="53">
        <f>+E307/D307</f>
        <v>0.41696753780843043</v>
      </c>
    </row>
    <row r="308" spans="1:6" ht="12.75">
      <c r="A308" s="60"/>
      <c r="B308" s="59" t="s">
        <v>132</v>
      </c>
      <c r="C308" s="61">
        <v>1476290</v>
      </c>
      <c r="D308" s="61">
        <v>1514440</v>
      </c>
      <c r="E308" s="61">
        <v>682725</v>
      </c>
      <c r="F308" s="53">
        <f>+E308/D308</f>
        <v>0.45081020047014075</v>
      </c>
    </row>
    <row r="309" spans="1:6" ht="12.75">
      <c r="A309" s="60" t="s">
        <v>121</v>
      </c>
      <c r="B309" s="59" t="s">
        <v>122</v>
      </c>
      <c r="C309" s="61">
        <v>40800</v>
      </c>
      <c r="D309" s="61">
        <v>38339</v>
      </c>
      <c r="E309" s="61">
        <v>0</v>
      </c>
      <c r="F309" s="53">
        <f>+E309/D309</f>
        <v>0</v>
      </c>
    </row>
    <row r="310" spans="1:6" ht="33.75">
      <c r="A310" s="60"/>
      <c r="B310" s="62" t="s">
        <v>194</v>
      </c>
      <c r="C310" s="61">
        <f>C312</f>
        <v>155322</v>
      </c>
      <c r="D310" s="61">
        <f>D312</f>
        <v>213401</v>
      </c>
      <c r="E310" s="61">
        <f>E312</f>
        <v>220865</v>
      </c>
      <c r="F310" s="58">
        <f>+E310/D310</f>
        <v>1.034976405921247</v>
      </c>
    </row>
    <row r="311" spans="1:6" ht="13.5" customHeight="1">
      <c r="A311" s="60"/>
      <c r="B311" s="59" t="s">
        <v>11</v>
      </c>
      <c r="C311" s="60"/>
      <c r="D311" s="60"/>
      <c r="E311" s="60"/>
      <c r="F311" s="58"/>
    </row>
    <row r="312" spans="1:6" ht="12.75">
      <c r="A312" s="60" t="s">
        <v>113</v>
      </c>
      <c r="B312" s="59" t="s">
        <v>114</v>
      </c>
      <c r="C312" s="61">
        <v>155322</v>
      </c>
      <c r="D312" s="61">
        <v>213401</v>
      </c>
      <c r="E312" s="61">
        <v>220865</v>
      </c>
      <c r="F312" s="53">
        <f>+E312/D312</f>
        <v>1.034976405921247</v>
      </c>
    </row>
    <row r="313" spans="1:6" ht="12.75">
      <c r="A313" s="60"/>
      <c r="B313" s="59" t="s">
        <v>132</v>
      </c>
      <c r="C313" s="61">
        <v>10486</v>
      </c>
      <c r="D313" s="61">
        <v>9223</v>
      </c>
      <c r="E313" s="61">
        <v>11268</v>
      </c>
      <c r="F313" s="53">
        <f>+E313/D313</f>
        <v>1.221728287975713</v>
      </c>
    </row>
    <row r="314" spans="1:6" ht="12.75">
      <c r="A314" s="60"/>
      <c r="B314" s="59" t="s">
        <v>192</v>
      </c>
      <c r="C314" s="61">
        <v>100860</v>
      </c>
      <c r="D314" s="61">
        <v>100860</v>
      </c>
      <c r="E314" s="61">
        <v>163925</v>
      </c>
      <c r="F314" s="53">
        <f>+E314/D314</f>
        <v>1.625272655165576</v>
      </c>
    </row>
    <row r="315" spans="1:6" ht="12.75">
      <c r="A315" s="60"/>
      <c r="B315" s="59" t="s">
        <v>150</v>
      </c>
      <c r="C315" s="61">
        <v>2900</v>
      </c>
      <c r="D315" s="61">
        <v>5900</v>
      </c>
      <c r="E315" s="61">
        <v>2500</v>
      </c>
      <c r="F315" s="53">
        <f>+E315/D315</f>
        <v>0.423728813559322</v>
      </c>
    </row>
    <row r="316" spans="1:6" ht="12.75">
      <c r="A316" s="60"/>
      <c r="B316" s="63" t="s">
        <v>195</v>
      </c>
      <c r="C316" s="61">
        <f>C318</f>
        <v>354880</v>
      </c>
      <c r="D316" s="61">
        <f>D318</f>
        <v>460165</v>
      </c>
      <c r="E316" s="61">
        <f>E318</f>
        <v>319170</v>
      </c>
      <c r="F316" s="53">
        <f>+E316/D316</f>
        <v>0.6935990351287038</v>
      </c>
    </row>
    <row r="317" spans="1:6" ht="12.75" customHeight="1">
      <c r="A317" s="60"/>
      <c r="B317" s="59" t="s">
        <v>11</v>
      </c>
      <c r="C317" s="60"/>
      <c r="D317" s="60"/>
      <c r="E317" s="60"/>
      <c r="F317" s="53"/>
    </row>
    <row r="318" spans="1:6" ht="12.75">
      <c r="A318" s="60" t="s">
        <v>130</v>
      </c>
      <c r="B318" s="59" t="s">
        <v>114</v>
      </c>
      <c r="C318" s="61">
        <v>354880</v>
      </c>
      <c r="D318" s="61">
        <v>460165</v>
      </c>
      <c r="E318" s="61">
        <v>319170</v>
      </c>
      <c r="F318" s="53">
        <f>+E318/D318</f>
        <v>0.6935990351287038</v>
      </c>
    </row>
    <row r="319" spans="1:6" ht="12.75">
      <c r="A319" s="60"/>
      <c r="B319" s="59" t="s">
        <v>11</v>
      </c>
      <c r="C319" s="61"/>
      <c r="D319" s="61"/>
      <c r="E319" s="61" t="s">
        <v>196</v>
      </c>
      <c r="F319" s="53"/>
    </row>
    <row r="320" spans="1:6" ht="12.75">
      <c r="A320" s="60"/>
      <c r="B320" s="59" t="s">
        <v>125</v>
      </c>
      <c r="C320" s="61">
        <v>0</v>
      </c>
      <c r="D320" s="61">
        <v>1000</v>
      </c>
      <c r="E320" s="61">
        <v>0</v>
      </c>
      <c r="F320" s="53">
        <v>0</v>
      </c>
    </row>
    <row r="321" spans="1:6" ht="12.75">
      <c r="A321" s="60"/>
      <c r="B321" s="59" t="s">
        <v>150</v>
      </c>
      <c r="C321" s="61">
        <v>0</v>
      </c>
      <c r="D321" s="61">
        <v>730</v>
      </c>
      <c r="E321" s="61">
        <v>4000</v>
      </c>
      <c r="F321" s="58">
        <f>+E321/D321</f>
        <v>5.47945205479452</v>
      </c>
    </row>
    <row r="322" spans="1:6" ht="22.5" customHeight="1">
      <c r="A322" s="60"/>
      <c r="B322" s="62" t="s">
        <v>197</v>
      </c>
      <c r="C322" s="61">
        <f>C324</f>
        <v>74000</v>
      </c>
      <c r="D322" s="61">
        <f>D324</f>
        <v>74000</v>
      </c>
      <c r="E322" s="61">
        <f>E324</f>
        <v>84000</v>
      </c>
      <c r="F322" s="58">
        <f>+E322/D322</f>
        <v>1.135135135135135</v>
      </c>
    </row>
    <row r="323" spans="1:6" ht="12.75">
      <c r="A323" s="60"/>
      <c r="B323" s="59" t="s">
        <v>11</v>
      </c>
      <c r="C323" s="60"/>
      <c r="D323" s="60"/>
      <c r="E323" s="60"/>
      <c r="F323" s="53"/>
    </row>
    <row r="324" spans="1:6" ht="12.75">
      <c r="A324" s="60" t="s">
        <v>113</v>
      </c>
      <c r="B324" s="59" t="s">
        <v>114</v>
      </c>
      <c r="C324" s="61">
        <v>74000</v>
      </c>
      <c r="D324" s="61">
        <v>74000</v>
      </c>
      <c r="E324" s="61">
        <v>84000</v>
      </c>
      <c r="F324" s="53">
        <f>+E324/D324</f>
        <v>1.135135135135135</v>
      </c>
    </row>
    <row r="325" spans="1:6" ht="12.75">
      <c r="A325" s="60"/>
      <c r="B325" s="59" t="s">
        <v>11</v>
      </c>
      <c r="C325" s="61"/>
      <c r="D325" s="61"/>
      <c r="E325" s="61"/>
      <c r="F325" s="53"/>
    </row>
    <row r="326" spans="1:6" ht="12.75">
      <c r="A326" s="60"/>
      <c r="B326" s="59" t="s">
        <v>192</v>
      </c>
      <c r="C326" s="61">
        <v>74000</v>
      </c>
      <c r="D326" s="61">
        <v>74000</v>
      </c>
      <c r="E326" s="61">
        <v>84000</v>
      </c>
      <c r="F326" s="53">
        <f>+E326/D326</f>
        <v>1.135135135135135</v>
      </c>
    </row>
    <row r="327" spans="1:6" ht="22.5">
      <c r="A327" s="60"/>
      <c r="B327" s="62" t="s">
        <v>198</v>
      </c>
      <c r="C327" s="61">
        <f>C329</f>
        <v>5120</v>
      </c>
      <c r="D327" s="61">
        <f>D329</f>
        <v>5120</v>
      </c>
      <c r="E327" s="61">
        <f>E329</f>
        <v>5196</v>
      </c>
      <c r="F327" s="58">
        <f>+E327/D327</f>
        <v>1.01484375</v>
      </c>
    </row>
    <row r="328" spans="1:6" ht="12.75">
      <c r="A328" s="60"/>
      <c r="B328" s="59" t="s">
        <v>11</v>
      </c>
      <c r="C328" s="60"/>
      <c r="D328" s="60"/>
      <c r="E328" s="60"/>
      <c r="F328" s="53"/>
    </row>
    <row r="329" spans="1:6" ht="12.75">
      <c r="A329" s="60" t="s">
        <v>113</v>
      </c>
      <c r="B329" s="59" t="s">
        <v>114</v>
      </c>
      <c r="C329" s="61">
        <v>5120</v>
      </c>
      <c r="D329" s="61">
        <v>5120</v>
      </c>
      <c r="E329" s="61">
        <v>5196</v>
      </c>
      <c r="F329" s="53">
        <f>+E329/D329</f>
        <v>1.01484375</v>
      </c>
    </row>
    <row r="330" spans="1:6" ht="22.5">
      <c r="A330" s="69" t="s">
        <v>97</v>
      </c>
      <c r="B330" s="70" t="s">
        <v>93</v>
      </c>
      <c r="C330" s="66">
        <f>C332+C336+C341+C346+C356+C362</f>
        <v>3441915</v>
      </c>
      <c r="D330" s="66">
        <f>D332+D336+D341+D346+D351+D356+D362</f>
        <v>5220202</v>
      </c>
      <c r="E330" s="66">
        <f>E332+E336+E341+E346+E351+E356+E362</f>
        <v>6942829</v>
      </c>
      <c r="F330" s="57">
        <f>+E330/D330</f>
        <v>1.3299924025928498</v>
      </c>
    </row>
    <row r="331" spans="1:6" ht="12.75">
      <c r="A331" s="60"/>
      <c r="B331" s="59" t="s">
        <v>11</v>
      </c>
      <c r="C331" s="60"/>
      <c r="D331" s="60"/>
      <c r="E331" s="60"/>
      <c r="F331" s="51"/>
    </row>
    <row r="332" spans="1:6" ht="12.75">
      <c r="A332" s="60"/>
      <c r="B332" s="63" t="s">
        <v>199</v>
      </c>
      <c r="C332" s="61">
        <f>C334</f>
        <v>0</v>
      </c>
      <c r="D332" s="61">
        <f>D334+D335</f>
        <v>946614</v>
      </c>
      <c r="E332" s="61">
        <f>E334+E335</f>
        <v>1207994</v>
      </c>
      <c r="F332" s="53">
        <f>+E332/D332</f>
        <v>1.2761209954638322</v>
      </c>
    </row>
    <row r="333" spans="1:6" ht="12.75">
      <c r="A333" s="60"/>
      <c r="B333" s="59" t="s">
        <v>11</v>
      </c>
      <c r="C333" s="60"/>
      <c r="D333" s="60"/>
      <c r="E333" s="60"/>
      <c r="F333" s="53"/>
    </row>
    <row r="334" spans="1:6" ht="13.5" customHeight="1">
      <c r="A334" s="60" t="s">
        <v>113</v>
      </c>
      <c r="B334" s="59" t="s">
        <v>114</v>
      </c>
      <c r="C334" s="61">
        <v>0</v>
      </c>
      <c r="D334" s="61">
        <v>32025</v>
      </c>
      <c r="E334" s="61">
        <v>0</v>
      </c>
      <c r="F334" s="53">
        <f>+E334/D334</f>
        <v>0</v>
      </c>
    </row>
    <row r="335" spans="1:6" ht="13.5" customHeight="1">
      <c r="A335" s="60" t="s">
        <v>147</v>
      </c>
      <c r="B335" s="59" t="s">
        <v>122</v>
      </c>
      <c r="C335" s="61">
        <v>0</v>
      </c>
      <c r="D335" s="61">
        <v>914589</v>
      </c>
      <c r="E335" s="61">
        <v>1207994</v>
      </c>
      <c r="F335" s="53">
        <f>+E335/D335</f>
        <v>1.3208053016163543</v>
      </c>
    </row>
    <row r="336" spans="1:6" ht="12.75">
      <c r="A336" s="60"/>
      <c r="B336" s="63" t="s">
        <v>200</v>
      </c>
      <c r="C336" s="61">
        <f>C338</f>
        <v>44958</v>
      </c>
      <c r="D336" s="61">
        <f>D338</f>
        <v>58368</v>
      </c>
      <c r="E336" s="61">
        <f>E338+E340</f>
        <v>468225</v>
      </c>
      <c r="F336" s="53">
        <f>+E336/D336</f>
        <v>8.021946957236842</v>
      </c>
    </row>
    <row r="337" spans="1:6" ht="12.75">
      <c r="A337" s="60"/>
      <c r="B337" s="59" t="s">
        <v>11</v>
      </c>
      <c r="C337" s="60"/>
      <c r="D337" s="60"/>
      <c r="E337" s="60"/>
      <c r="F337" s="53"/>
    </row>
    <row r="338" spans="1:6" ht="12.75">
      <c r="A338" s="60" t="s">
        <v>113</v>
      </c>
      <c r="B338" s="59" t="s">
        <v>114</v>
      </c>
      <c r="C338" s="61">
        <v>44958</v>
      </c>
      <c r="D338" s="61">
        <v>58368</v>
      </c>
      <c r="E338" s="61">
        <v>48225</v>
      </c>
      <c r="F338" s="53">
        <f>+E338/D338</f>
        <v>0.8262232730263158</v>
      </c>
    </row>
    <row r="339" spans="1:6" ht="12.75">
      <c r="A339" s="60"/>
      <c r="B339" s="59" t="s">
        <v>132</v>
      </c>
      <c r="C339" s="61">
        <v>20558</v>
      </c>
      <c r="D339" s="61">
        <v>20738</v>
      </c>
      <c r="E339" s="61">
        <v>17547</v>
      </c>
      <c r="F339" s="53">
        <f>+E339/D339</f>
        <v>0.8461278811842994</v>
      </c>
    </row>
    <row r="340" spans="1:6" ht="12.75">
      <c r="A340" s="60" t="s">
        <v>121</v>
      </c>
      <c r="B340" s="59" t="s">
        <v>122</v>
      </c>
      <c r="C340" s="61">
        <v>0</v>
      </c>
      <c r="D340" s="61">
        <v>0</v>
      </c>
      <c r="E340" s="61">
        <v>420000</v>
      </c>
      <c r="F340" s="53">
        <v>0</v>
      </c>
    </row>
    <row r="341" spans="1:6" ht="12.75">
      <c r="A341" s="60"/>
      <c r="B341" s="63" t="s">
        <v>201</v>
      </c>
      <c r="C341" s="61">
        <f>C343+C345</f>
        <v>1664600</v>
      </c>
      <c r="D341" s="61">
        <f>D343+D345</f>
        <v>1517324</v>
      </c>
      <c r="E341" s="61">
        <f>E343+E345</f>
        <v>2043500</v>
      </c>
      <c r="F341" s="53">
        <f>+E341/D341</f>
        <v>1.3467789344925671</v>
      </c>
    </row>
    <row r="342" spans="1:6" ht="12.75">
      <c r="A342" s="60"/>
      <c r="B342" s="59" t="s">
        <v>11</v>
      </c>
      <c r="C342" s="60"/>
      <c r="D342" s="60"/>
      <c r="E342" s="60"/>
      <c r="F342" s="53"/>
    </row>
    <row r="343" spans="1:6" ht="12.75">
      <c r="A343" s="60" t="s">
        <v>113</v>
      </c>
      <c r="B343" s="59" t="s">
        <v>114</v>
      </c>
      <c r="C343" s="61">
        <v>1664600</v>
      </c>
      <c r="D343" s="61">
        <v>1507324</v>
      </c>
      <c r="E343" s="61">
        <v>2023500</v>
      </c>
      <c r="F343" s="53">
        <f>+E343/D343</f>
        <v>1.342445287144635</v>
      </c>
    </row>
    <row r="344" spans="1:6" ht="12.75">
      <c r="A344" s="60"/>
      <c r="B344" s="59" t="s">
        <v>167</v>
      </c>
      <c r="C344" s="61">
        <v>2100</v>
      </c>
      <c r="D344" s="61">
        <v>6901</v>
      </c>
      <c r="E344" s="61">
        <v>0</v>
      </c>
      <c r="F344" s="53">
        <f>+E344/D344</f>
        <v>0</v>
      </c>
    </row>
    <row r="345" spans="1:6" ht="12.75">
      <c r="A345" s="60" t="s">
        <v>121</v>
      </c>
      <c r="B345" s="59" t="s">
        <v>122</v>
      </c>
      <c r="C345" s="61">
        <v>0</v>
      </c>
      <c r="D345" s="61">
        <v>10000</v>
      </c>
      <c r="E345" s="61">
        <v>20000</v>
      </c>
      <c r="F345" s="58">
        <f>+E345/D345</f>
        <v>2</v>
      </c>
    </row>
    <row r="346" spans="1:6" ht="22.5">
      <c r="A346" s="60"/>
      <c r="B346" s="62" t="s">
        <v>202</v>
      </c>
      <c r="C346" s="61">
        <f>C348+C350</f>
        <v>346000</v>
      </c>
      <c r="D346" s="61">
        <f>D348+D350</f>
        <v>527300</v>
      </c>
      <c r="E346" s="61">
        <f>E348+E350</f>
        <v>570000</v>
      </c>
      <c r="F346" s="58">
        <f>+E346/D346</f>
        <v>1.0809785700739616</v>
      </c>
    </row>
    <row r="347" spans="1:6" ht="12.75">
      <c r="A347" s="60"/>
      <c r="B347" s="59" t="s">
        <v>11</v>
      </c>
      <c r="C347" s="60"/>
      <c r="D347" s="60"/>
      <c r="E347" s="60"/>
      <c r="F347" s="53"/>
    </row>
    <row r="348" spans="1:6" ht="12.75">
      <c r="A348" s="60" t="s">
        <v>113</v>
      </c>
      <c r="B348" s="59" t="s">
        <v>114</v>
      </c>
      <c r="C348" s="61">
        <v>196000</v>
      </c>
      <c r="D348" s="61">
        <v>514300</v>
      </c>
      <c r="E348" s="61">
        <v>570000</v>
      </c>
      <c r="F348" s="53">
        <f>+E348/D348</f>
        <v>1.108302547151468</v>
      </c>
    </row>
    <row r="349" spans="1:6" ht="12.75">
      <c r="A349" s="60"/>
      <c r="B349" s="59" t="s">
        <v>150</v>
      </c>
      <c r="C349" s="61">
        <v>0</v>
      </c>
      <c r="D349" s="61">
        <v>500</v>
      </c>
      <c r="E349" s="61">
        <v>0</v>
      </c>
      <c r="F349" s="53">
        <f>+E349/D349</f>
        <v>0</v>
      </c>
    </row>
    <row r="350" spans="1:6" ht="12.75">
      <c r="A350" s="60" t="s">
        <v>121</v>
      </c>
      <c r="B350" s="59" t="s">
        <v>122</v>
      </c>
      <c r="C350" s="61">
        <v>150000</v>
      </c>
      <c r="D350" s="61">
        <v>13000</v>
      </c>
      <c r="E350" s="61">
        <v>0</v>
      </c>
      <c r="F350" s="53">
        <f aca="true" t="shared" si="1" ref="F350:F356">+E350/D350</f>
        <v>0</v>
      </c>
    </row>
    <row r="351" spans="1:6" ht="22.5">
      <c r="A351" s="60"/>
      <c r="B351" s="68" t="s">
        <v>203</v>
      </c>
      <c r="C351" s="61">
        <f>C353</f>
        <v>0</v>
      </c>
      <c r="D351" s="61">
        <f>D353</f>
        <v>674339</v>
      </c>
      <c r="E351" s="61">
        <f>E353</f>
        <v>1245060</v>
      </c>
      <c r="F351" s="58">
        <f t="shared" si="1"/>
        <v>1.8463413802256727</v>
      </c>
    </row>
    <row r="352" spans="1:6" ht="12.75">
      <c r="A352" s="60"/>
      <c r="B352" s="59" t="s">
        <v>11</v>
      </c>
      <c r="C352" s="61"/>
      <c r="D352" s="61"/>
      <c r="E352" s="61"/>
      <c r="F352" s="53"/>
    </row>
    <row r="353" spans="1:6" ht="12.75">
      <c r="A353" s="60" t="s">
        <v>130</v>
      </c>
      <c r="B353" s="59" t="s">
        <v>114</v>
      </c>
      <c r="C353" s="61">
        <v>0</v>
      </c>
      <c r="D353" s="61">
        <v>674339</v>
      </c>
      <c r="E353" s="61">
        <v>1245060</v>
      </c>
      <c r="F353" s="53">
        <f t="shared" si="1"/>
        <v>1.8463413802256727</v>
      </c>
    </row>
    <row r="354" spans="1:6" ht="12.75">
      <c r="A354" s="60"/>
      <c r="B354" s="59" t="s">
        <v>132</v>
      </c>
      <c r="C354" s="61">
        <v>0</v>
      </c>
      <c r="D354" s="61">
        <v>40322</v>
      </c>
      <c r="E354" s="61">
        <v>39845</v>
      </c>
      <c r="F354" s="53">
        <f t="shared" si="1"/>
        <v>0.988170229651307</v>
      </c>
    </row>
    <row r="355" spans="1:6" ht="12.75">
      <c r="A355" s="60"/>
      <c r="B355" s="59" t="s">
        <v>204</v>
      </c>
      <c r="C355" s="61"/>
      <c r="D355" s="61">
        <v>628620</v>
      </c>
      <c r="E355" s="61">
        <v>1149120</v>
      </c>
      <c r="F355" s="53">
        <f t="shared" si="1"/>
        <v>1.8280041996754797</v>
      </c>
    </row>
    <row r="356" spans="1:6" ht="12.75">
      <c r="A356" s="60"/>
      <c r="B356" s="63" t="s">
        <v>205</v>
      </c>
      <c r="C356" s="61">
        <f>C358+C359</f>
        <v>1201157</v>
      </c>
      <c r="D356" s="61">
        <f>D358+D359</f>
        <v>1279057</v>
      </c>
      <c r="E356" s="61">
        <f>E358+E359</f>
        <v>1165800</v>
      </c>
      <c r="F356" s="53">
        <f t="shared" si="1"/>
        <v>0.9114527343191117</v>
      </c>
    </row>
    <row r="357" spans="1:6" ht="12.75">
      <c r="A357" s="60"/>
      <c r="B357" s="59" t="s">
        <v>11</v>
      </c>
      <c r="C357" s="60"/>
      <c r="D357" s="60"/>
      <c r="E357" s="60"/>
      <c r="F357" s="53"/>
    </row>
    <row r="358" spans="1:6" ht="12.75">
      <c r="A358" s="60" t="s">
        <v>113</v>
      </c>
      <c r="B358" s="59" t="s">
        <v>114</v>
      </c>
      <c r="C358" s="61">
        <v>1084500</v>
      </c>
      <c r="D358" s="61">
        <v>1084500</v>
      </c>
      <c r="E358" s="61">
        <v>1084500</v>
      </c>
      <c r="F358" s="53">
        <f>+E358/D358</f>
        <v>1</v>
      </c>
    </row>
    <row r="359" spans="1:6" ht="12.75">
      <c r="A359" s="60" t="s">
        <v>121</v>
      </c>
      <c r="B359" s="59" t="s">
        <v>122</v>
      </c>
      <c r="C359" s="61">
        <v>116657</v>
      </c>
      <c r="D359" s="61">
        <v>194557</v>
      </c>
      <c r="E359" s="61">
        <v>81300</v>
      </c>
      <c r="F359" s="53">
        <f>+E359/D359</f>
        <v>0.41787239729231024</v>
      </c>
    </row>
    <row r="360" spans="1:6" ht="12.75">
      <c r="A360" s="60"/>
      <c r="B360" s="59" t="s">
        <v>11</v>
      </c>
      <c r="C360" s="60"/>
      <c r="D360" s="60"/>
      <c r="E360" s="60"/>
      <c r="F360" s="53"/>
    </row>
    <row r="361" spans="1:6" ht="12.75">
      <c r="A361" s="60"/>
      <c r="B361" s="59" t="s">
        <v>126</v>
      </c>
      <c r="C361" s="61">
        <v>81657</v>
      </c>
      <c r="D361" s="61">
        <v>107557</v>
      </c>
      <c r="E361" s="61">
        <v>41300</v>
      </c>
      <c r="F361" s="53">
        <f>+E361/D361</f>
        <v>0.3839824465167307</v>
      </c>
    </row>
    <row r="362" spans="1:6" ht="12.75">
      <c r="A362" s="60"/>
      <c r="B362" s="63" t="s">
        <v>206</v>
      </c>
      <c r="C362" s="61">
        <f>C364</f>
        <v>185200</v>
      </c>
      <c r="D362" s="61">
        <f>D364</f>
        <v>217200</v>
      </c>
      <c r="E362" s="61">
        <f>E364</f>
        <v>242250</v>
      </c>
      <c r="F362" s="53">
        <f>+E362/D362</f>
        <v>1.1153314917127073</v>
      </c>
    </row>
    <row r="363" spans="1:6" ht="12.75">
      <c r="A363" s="60"/>
      <c r="B363" s="59" t="s">
        <v>11</v>
      </c>
      <c r="C363" s="60"/>
      <c r="D363" s="60"/>
      <c r="E363" s="60"/>
      <c r="F363" s="53"/>
    </row>
    <row r="364" spans="1:6" ht="12.75" customHeight="1">
      <c r="A364" s="60" t="s">
        <v>130</v>
      </c>
      <c r="B364" s="59" t="s">
        <v>114</v>
      </c>
      <c r="C364" s="61">
        <v>185200</v>
      </c>
      <c r="D364" s="61">
        <v>217200</v>
      </c>
      <c r="E364" s="61">
        <v>242250</v>
      </c>
      <c r="F364" s="53">
        <f>+E364/D364</f>
        <v>1.1153314917127073</v>
      </c>
    </row>
    <row r="365" spans="1:6" ht="12.75">
      <c r="A365" s="64" t="s">
        <v>101</v>
      </c>
      <c r="B365" s="65" t="s">
        <v>98</v>
      </c>
      <c r="C365" s="66">
        <f>C367+C372+C381+C387</f>
        <v>4819174</v>
      </c>
      <c r="D365" s="66">
        <f>D367+D372+D381+D387</f>
        <v>3405074</v>
      </c>
      <c r="E365" s="66">
        <f>E367+E372+E381+E387</f>
        <v>6136000</v>
      </c>
      <c r="F365" s="51">
        <f>+E365/D365</f>
        <v>1.8020166375238835</v>
      </c>
    </row>
    <row r="366" spans="1:6" ht="12.75">
      <c r="A366" s="60"/>
      <c r="B366" s="59" t="s">
        <v>11</v>
      </c>
      <c r="C366" s="61"/>
      <c r="D366" s="61"/>
      <c r="E366" s="61"/>
      <c r="F366" s="51"/>
    </row>
    <row r="367" spans="1:6" ht="12.75">
      <c r="A367" s="60"/>
      <c r="B367" s="63" t="s">
        <v>207</v>
      </c>
      <c r="C367" s="61">
        <f>C369</f>
        <v>349900</v>
      </c>
      <c r="D367" s="61">
        <f>D369</f>
        <v>419900</v>
      </c>
      <c r="E367" s="61">
        <f>E369</f>
        <v>396000</v>
      </c>
      <c r="F367" s="53">
        <f>+E367/D367</f>
        <v>0.9430816861157418</v>
      </c>
    </row>
    <row r="368" spans="1:6" ht="12.75">
      <c r="A368" s="60"/>
      <c r="B368" s="59" t="s">
        <v>11</v>
      </c>
      <c r="C368" s="60"/>
      <c r="D368" s="60"/>
      <c r="E368" s="60"/>
      <c r="F368" s="53"/>
    </row>
    <row r="369" spans="1:6" ht="12.75">
      <c r="A369" s="60" t="s">
        <v>113</v>
      </c>
      <c r="B369" s="59" t="s">
        <v>114</v>
      </c>
      <c r="C369" s="61">
        <v>349900</v>
      </c>
      <c r="D369" s="61">
        <v>419900</v>
      </c>
      <c r="E369" s="61">
        <v>396000</v>
      </c>
      <c r="F369" s="53">
        <f>+E369/D369</f>
        <v>0.9430816861157418</v>
      </c>
    </row>
    <row r="370" spans="1:6" ht="12.75">
      <c r="A370" s="60"/>
      <c r="B370" s="59" t="s">
        <v>132</v>
      </c>
      <c r="C370" s="61">
        <v>3000</v>
      </c>
      <c r="D370" s="61">
        <v>13000</v>
      </c>
      <c r="E370" s="61">
        <v>9000</v>
      </c>
      <c r="F370" s="53">
        <f>+E370/D370</f>
        <v>0.6923076923076923</v>
      </c>
    </row>
    <row r="371" spans="1:6" ht="12.75">
      <c r="A371" s="60"/>
      <c r="B371" s="59" t="s">
        <v>192</v>
      </c>
      <c r="C371" s="61">
        <v>27400</v>
      </c>
      <c r="D371" s="61">
        <v>27400</v>
      </c>
      <c r="E371" s="61">
        <v>12000</v>
      </c>
      <c r="F371" s="53">
        <f>+E371/D371</f>
        <v>0.43795620437956206</v>
      </c>
    </row>
    <row r="372" spans="1:6" ht="22.5">
      <c r="A372" s="60"/>
      <c r="B372" s="62" t="s">
        <v>208</v>
      </c>
      <c r="C372" s="61">
        <f>C375+C378</f>
        <v>2435000</v>
      </c>
      <c r="D372" s="61">
        <f>D375+D378</f>
        <v>1247100</v>
      </c>
      <c r="E372" s="61">
        <f>E374+E378</f>
        <v>3645500</v>
      </c>
      <c r="F372" s="58">
        <f>+E372/D372</f>
        <v>2.923181781733622</v>
      </c>
    </row>
    <row r="373" spans="1:6" ht="12.75">
      <c r="A373" s="60"/>
      <c r="B373" s="59" t="s">
        <v>11</v>
      </c>
      <c r="C373" s="60"/>
      <c r="D373" s="60"/>
      <c r="E373" s="60"/>
      <c r="F373" s="53"/>
    </row>
    <row r="374" spans="1:6" ht="12.75">
      <c r="A374" s="60" t="s">
        <v>130</v>
      </c>
      <c r="B374" s="59" t="s">
        <v>114</v>
      </c>
      <c r="C374" s="61">
        <v>1065000</v>
      </c>
      <c r="D374" s="61">
        <v>1073100</v>
      </c>
      <c r="E374" s="61">
        <v>1117500</v>
      </c>
      <c r="F374" s="53">
        <f>+E374/D374</f>
        <v>1.0413754542913056</v>
      </c>
    </row>
    <row r="375" spans="1:6" ht="12.75">
      <c r="A375" s="60"/>
      <c r="B375" s="59" t="s">
        <v>148</v>
      </c>
      <c r="C375" s="61">
        <v>1065000</v>
      </c>
      <c r="D375" s="61">
        <v>1073100</v>
      </c>
      <c r="E375" s="61">
        <v>1117500</v>
      </c>
      <c r="F375" s="53">
        <f>+E375/D375</f>
        <v>1.0413754542913056</v>
      </c>
    </row>
    <row r="376" spans="1:6" ht="12.75">
      <c r="A376" s="60"/>
      <c r="B376" s="59" t="s">
        <v>11</v>
      </c>
      <c r="C376" s="61"/>
      <c r="D376" s="61"/>
      <c r="E376" s="61"/>
      <c r="F376" s="53"/>
    </row>
    <row r="377" spans="1:6" ht="12.75">
      <c r="A377" s="60"/>
      <c r="B377" s="59" t="s">
        <v>167</v>
      </c>
      <c r="C377" s="61">
        <v>6000</v>
      </c>
      <c r="D377" s="61">
        <v>7500</v>
      </c>
      <c r="E377" s="61">
        <v>7500</v>
      </c>
      <c r="F377" s="53">
        <f>+E377/D377</f>
        <v>1</v>
      </c>
    </row>
    <row r="378" spans="1:6" ht="12.75">
      <c r="A378" s="60" t="s">
        <v>121</v>
      </c>
      <c r="B378" s="59" t="s">
        <v>122</v>
      </c>
      <c r="C378" s="61">
        <v>1370000</v>
      </c>
      <c r="D378" s="61">
        <v>174000</v>
      </c>
      <c r="E378" s="61">
        <v>2528000</v>
      </c>
      <c r="F378" s="53">
        <f>+E378/D378</f>
        <v>14.528735632183908</v>
      </c>
    </row>
    <row r="379" spans="1:6" ht="12.75">
      <c r="A379" s="60"/>
      <c r="B379" s="59" t="s">
        <v>11</v>
      </c>
      <c r="C379" s="61"/>
      <c r="D379" s="61"/>
      <c r="E379" s="61"/>
      <c r="F379" s="53"/>
    </row>
    <row r="380" spans="1:6" ht="22.5">
      <c r="A380" s="60"/>
      <c r="B380" s="67" t="s">
        <v>209</v>
      </c>
      <c r="C380" s="61">
        <v>70000</v>
      </c>
      <c r="D380" s="61">
        <v>70000</v>
      </c>
      <c r="E380" s="61">
        <v>28000</v>
      </c>
      <c r="F380" s="58">
        <f>+E380/D380</f>
        <v>0.4</v>
      </c>
    </row>
    <row r="381" spans="1:6" ht="12.75">
      <c r="A381" s="60"/>
      <c r="B381" s="63" t="s">
        <v>210</v>
      </c>
      <c r="C381" s="61">
        <f>C384+C386</f>
        <v>1987000</v>
      </c>
      <c r="D381" s="61">
        <f>D384+D386</f>
        <v>1672500</v>
      </c>
      <c r="E381" s="61">
        <f>E384+E386</f>
        <v>2075000</v>
      </c>
      <c r="F381" s="53">
        <f>+E381/D381</f>
        <v>1.2406576980568012</v>
      </c>
    </row>
    <row r="382" spans="1:6" ht="12.75">
      <c r="A382" s="60"/>
      <c r="B382" s="59" t="s">
        <v>11</v>
      </c>
      <c r="C382" s="61"/>
      <c r="D382" s="61"/>
      <c r="E382" s="61"/>
      <c r="F382" s="53"/>
    </row>
    <row r="383" spans="1:6" ht="12.75">
      <c r="A383" s="60" t="s">
        <v>113</v>
      </c>
      <c r="B383" s="59" t="s">
        <v>114</v>
      </c>
      <c r="C383" s="61">
        <v>1657000</v>
      </c>
      <c r="D383" s="61">
        <v>1671500</v>
      </c>
      <c r="E383" s="61">
        <v>1746000</v>
      </c>
      <c r="F383" s="53">
        <f>+E383/D383</f>
        <v>1.0445707448399641</v>
      </c>
    </row>
    <row r="384" spans="1:6" ht="12.75">
      <c r="A384" s="60"/>
      <c r="B384" s="59" t="s">
        <v>148</v>
      </c>
      <c r="C384" s="61">
        <v>1657000</v>
      </c>
      <c r="D384" s="61">
        <v>1671500</v>
      </c>
      <c r="E384" s="61">
        <v>1746000</v>
      </c>
      <c r="F384" s="53">
        <f>+E384/D384</f>
        <v>1.0445707448399641</v>
      </c>
    </row>
    <row r="385" spans="1:6" ht="12.75">
      <c r="A385" s="60"/>
      <c r="B385" s="59" t="s">
        <v>150</v>
      </c>
      <c r="C385" s="61">
        <v>0</v>
      </c>
      <c r="D385" s="61">
        <v>2000</v>
      </c>
      <c r="E385" s="61">
        <v>0</v>
      </c>
      <c r="F385" s="53">
        <f>+E385/D385</f>
        <v>0</v>
      </c>
    </row>
    <row r="386" spans="1:6" ht="12.75">
      <c r="A386" s="60" t="s">
        <v>121</v>
      </c>
      <c r="B386" s="59" t="s">
        <v>122</v>
      </c>
      <c r="C386" s="61">
        <v>330000</v>
      </c>
      <c r="D386" s="61">
        <v>1000</v>
      </c>
      <c r="E386" s="61">
        <v>329000</v>
      </c>
      <c r="F386" s="53">
        <f>+E386/D386</f>
        <v>329</v>
      </c>
    </row>
    <row r="387" spans="1:6" ht="12.75">
      <c r="A387" s="60"/>
      <c r="B387" s="63" t="s">
        <v>211</v>
      </c>
      <c r="C387" s="61">
        <f>C389</f>
        <v>47274</v>
      </c>
      <c r="D387" s="61">
        <f>D389</f>
        <v>65574</v>
      </c>
      <c r="E387" s="61">
        <f>E389</f>
        <v>19500</v>
      </c>
      <c r="F387" s="53">
        <f>+E387/D387</f>
        <v>0.29737395919114284</v>
      </c>
    </row>
    <row r="388" spans="1:6" ht="12.75">
      <c r="A388" s="60"/>
      <c r="B388" s="59" t="s">
        <v>11</v>
      </c>
      <c r="C388" s="60"/>
      <c r="D388" s="60"/>
      <c r="E388" s="60"/>
      <c r="F388" s="53"/>
    </row>
    <row r="389" spans="1:6" ht="12.75">
      <c r="A389" s="60" t="s">
        <v>113</v>
      </c>
      <c r="B389" s="59" t="s">
        <v>114</v>
      </c>
      <c r="C389" s="61">
        <v>47274</v>
      </c>
      <c r="D389" s="61">
        <v>65574</v>
      </c>
      <c r="E389" s="61">
        <v>19500</v>
      </c>
      <c r="F389" s="53">
        <f>+E389/D389</f>
        <v>0.29737395919114284</v>
      </c>
    </row>
    <row r="390" spans="1:6" ht="12.75">
      <c r="A390" s="60"/>
      <c r="B390" s="59" t="s">
        <v>11</v>
      </c>
      <c r="C390" s="60"/>
      <c r="D390" s="60"/>
      <c r="E390" s="60"/>
      <c r="F390" s="53"/>
    </row>
    <row r="391" spans="1:6" ht="12.75">
      <c r="A391" s="60"/>
      <c r="B391" s="59" t="s">
        <v>132</v>
      </c>
      <c r="C391" s="60">
        <v>0</v>
      </c>
      <c r="D391" s="61">
        <v>7400</v>
      </c>
      <c r="E391" s="60">
        <v>0</v>
      </c>
      <c r="F391" s="53">
        <v>0</v>
      </c>
    </row>
    <row r="392" spans="1:6" ht="12.75">
      <c r="A392" s="60"/>
      <c r="B392" s="59" t="s">
        <v>126</v>
      </c>
      <c r="C392" s="61">
        <v>38874</v>
      </c>
      <c r="D392" s="61">
        <v>38674</v>
      </c>
      <c r="E392" s="61">
        <v>19500</v>
      </c>
      <c r="F392" s="53">
        <f>+E392/D392</f>
        <v>0.5042147178983296</v>
      </c>
    </row>
    <row r="393" spans="1:6" ht="12.75">
      <c r="A393" s="64" t="s">
        <v>212</v>
      </c>
      <c r="B393" s="65" t="s">
        <v>102</v>
      </c>
      <c r="C393" s="66">
        <f>C395+C403+C408</f>
        <v>10445640</v>
      </c>
      <c r="D393" s="66">
        <f>D395+D403+D408</f>
        <v>10873305</v>
      </c>
      <c r="E393" s="66">
        <f>E395+E403+E408</f>
        <v>7762128</v>
      </c>
      <c r="F393" s="51">
        <f>+E393/D393</f>
        <v>0.71387016183212</v>
      </c>
    </row>
    <row r="394" spans="1:6" ht="12.75">
      <c r="A394" s="60"/>
      <c r="B394" s="59" t="s">
        <v>11</v>
      </c>
      <c r="C394" s="60"/>
      <c r="D394" s="60"/>
      <c r="E394" s="60"/>
      <c r="F394" s="51"/>
    </row>
    <row r="395" spans="1:6" ht="12.75">
      <c r="A395" s="60"/>
      <c r="B395" s="63" t="s">
        <v>213</v>
      </c>
      <c r="C395" s="61">
        <f>C397+C400</f>
        <v>10056000</v>
      </c>
      <c r="D395" s="61">
        <f>D397+D400</f>
        <v>10479350</v>
      </c>
      <c r="E395" s="61">
        <f>E397+E400</f>
        <v>7372953</v>
      </c>
      <c r="F395" s="53">
        <f>+E395/D395</f>
        <v>0.7035696870512007</v>
      </c>
    </row>
    <row r="396" spans="1:6" ht="12.75">
      <c r="A396" s="60"/>
      <c r="B396" s="59" t="s">
        <v>11</v>
      </c>
      <c r="C396" s="60"/>
      <c r="D396" s="60"/>
      <c r="E396" s="60"/>
      <c r="F396" s="53"/>
    </row>
    <row r="397" spans="1:6" ht="12.75">
      <c r="A397" s="60" t="s">
        <v>130</v>
      </c>
      <c r="B397" s="59" t="s">
        <v>114</v>
      </c>
      <c r="C397" s="61">
        <v>2181000</v>
      </c>
      <c r="D397" s="61">
        <v>2191150</v>
      </c>
      <c r="E397" s="61">
        <v>3972953</v>
      </c>
      <c r="F397" s="53">
        <f>+E397/D397</f>
        <v>1.8131816625972663</v>
      </c>
    </row>
    <row r="398" spans="1:6" ht="12.75">
      <c r="A398" s="60"/>
      <c r="B398" s="59" t="s">
        <v>132</v>
      </c>
      <c r="C398" s="61">
        <v>1150285</v>
      </c>
      <c r="D398" s="61">
        <v>1120135</v>
      </c>
      <c r="E398" s="61">
        <v>1644961</v>
      </c>
      <c r="F398" s="53">
        <f>+E398/D398</f>
        <v>1.4685381672744804</v>
      </c>
    </row>
    <row r="399" spans="1:6" ht="12.75">
      <c r="A399" s="60"/>
      <c r="B399" s="59" t="s">
        <v>126</v>
      </c>
      <c r="C399" s="61">
        <v>1000</v>
      </c>
      <c r="D399" s="61">
        <v>1000</v>
      </c>
      <c r="E399" s="61">
        <v>0</v>
      </c>
      <c r="F399" s="53">
        <v>0</v>
      </c>
    </row>
    <row r="400" spans="1:6" ht="12.75">
      <c r="A400" s="60" t="s">
        <v>121</v>
      </c>
      <c r="B400" s="59" t="s">
        <v>122</v>
      </c>
      <c r="C400" s="61">
        <v>7875000</v>
      </c>
      <c r="D400" s="61">
        <v>8288200</v>
      </c>
      <c r="E400" s="61">
        <v>3400000</v>
      </c>
      <c r="F400" s="53">
        <f>+E400/D400</f>
        <v>0.41022176105788954</v>
      </c>
    </row>
    <row r="401" spans="1:6" ht="12.75">
      <c r="A401" s="60"/>
      <c r="B401" s="59" t="s">
        <v>11</v>
      </c>
      <c r="C401" s="61"/>
      <c r="D401" s="61"/>
      <c r="E401" s="61"/>
      <c r="F401" s="53"/>
    </row>
    <row r="402" spans="1:6" ht="12.75">
      <c r="A402" s="60"/>
      <c r="B402" s="59" t="s">
        <v>126</v>
      </c>
      <c r="C402" s="61">
        <v>5000</v>
      </c>
      <c r="D402" s="61">
        <v>5000</v>
      </c>
      <c r="E402" s="61">
        <v>0</v>
      </c>
      <c r="F402" s="53">
        <f>+E402/D402</f>
        <v>0</v>
      </c>
    </row>
    <row r="403" spans="1:6" ht="11.25" customHeight="1">
      <c r="A403" s="60"/>
      <c r="B403" s="62" t="s">
        <v>214</v>
      </c>
      <c r="C403" s="61">
        <f>C405</f>
        <v>130500</v>
      </c>
      <c r="D403" s="61">
        <f>D405</f>
        <v>130500</v>
      </c>
      <c r="E403" s="61">
        <f>E405</f>
        <v>203175</v>
      </c>
      <c r="F403" s="58">
        <f>+E403/D403</f>
        <v>1.556896551724138</v>
      </c>
    </row>
    <row r="404" spans="1:6" ht="12.75">
      <c r="A404" s="60"/>
      <c r="B404" s="59" t="s">
        <v>11</v>
      </c>
      <c r="C404" s="60"/>
      <c r="D404" s="60"/>
      <c r="E404" s="60"/>
      <c r="F404" s="53"/>
    </row>
    <row r="405" spans="1:6" ht="12.75">
      <c r="A405" s="60" t="s">
        <v>113</v>
      </c>
      <c r="B405" s="59" t="s">
        <v>114</v>
      </c>
      <c r="C405" s="61">
        <v>130500</v>
      </c>
      <c r="D405" s="61">
        <v>130500</v>
      </c>
      <c r="E405" s="61">
        <v>203175</v>
      </c>
      <c r="F405" s="53">
        <f>+E405/D405</f>
        <v>1.556896551724138</v>
      </c>
    </row>
    <row r="406" spans="1:6" ht="12.75">
      <c r="A406" s="60"/>
      <c r="B406" s="59" t="s">
        <v>11</v>
      </c>
      <c r="C406" s="61"/>
      <c r="D406" s="61"/>
      <c r="E406" s="61"/>
      <c r="F406" s="53"/>
    </row>
    <row r="407" spans="1:6" ht="12.75">
      <c r="A407" s="60"/>
      <c r="B407" s="59" t="s">
        <v>215</v>
      </c>
      <c r="C407" s="61">
        <v>130500</v>
      </c>
      <c r="D407" s="61">
        <v>130500</v>
      </c>
      <c r="E407" s="61">
        <v>203175</v>
      </c>
      <c r="F407" s="53">
        <f>+E407/D407</f>
        <v>1.556896551724138</v>
      </c>
    </row>
    <row r="408" spans="1:6" ht="12.75">
      <c r="A408" s="60"/>
      <c r="B408" s="63" t="s">
        <v>216</v>
      </c>
      <c r="C408" s="61">
        <f>C410+C415</f>
        <v>259140</v>
      </c>
      <c r="D408" s="61">
        <f>D410+D415</f>
        <v>263455</v>
      </c>
      <c r="E408" s="61">
        <f>E410+E415</f>
        <v>186000</v>
      </c>
      <c r="F408" s="53">
        <f>+E408/D408</f>
        <v>0.7060029227002714</v>
      </c>
    </row>
    <row r="409" spans="1:6" ht="12.75">
      <c r="A409" s="60"/>
      <c r="B409" s="59" t="s">
        <v>11</v>
      </c>
      <c r="C409" s="60"/>
      <c r="D409" s="60"/>
      <c r="E409" s="60"/>
      <c r="F409" s="53"/>
    </row>
    <row r="410" spans="1:6" ht="12.75">
      <c r="A410" s="60" t="s">
        <v>113</v>
      </c>
      <c r="B410" s="59" t="s">
        <v>114</v>
      </c>
      <c r="C410" s="61">
        <v>192640</v>
      </c>
      <c r="D410" s="61">
        <v>196955</v>
      </c>
      <c r="E410" s="61">
        <v>186000</v>
      </c>
      <c r="F410" s="53">
        <f>+E410/D410</f>
        <v>0.9443781574471326</v>
      </c>
    </row>
    <row r="411" spans="1:6" ht="12.75">
      <c r="A411" s="60"/>
      <c r="B411" s="59" t="s">
        <v>117</v>
      </c>
      <c r="C411" s="61">
        <v>5000</v>
      </c>
      <c r="D411" s="61">
        <v>5000</v>
      </c>
      <c r="E411" s="61">
        <v>0</v>
      </c>
      <c r="F411" s="53">
        <f>+E411/D411</f>
        <v>0</v>
      </c>
    </row>
    <row r="412" spans="1:6" ht="12.75">
      <c r="A412" s="60"/>
      <c r="B412" s="59" t="s">
        <v>11</v>
      </c>
      <c r="C412" s="60"/>
      <c r="D412" s="60"/>
      <c r="E412" s="60"/>
      <c r="F412" s="53"/>
    </row>
    <row r="413" spans="1:6" ht="12.75">
      <c r="A413" s="60"/>
      <c r="B413" s="59" t="s">
        <v>192</v>
      </c>
      <c r="C413" s="61">
        <v>5000</v>
      </c>
      <c r="D413" s="61">
        <v>5000</v>
      </c>
      <c r="E413" s="61">
        <v>0</v>
      </c>
      <c r="F413" s="53">
        <f>+E413/D413</f>
        <v>0</v>
      </c>
    </row>
    <row r="414" spans="1:6" ht="12.75">
      <c r="A414" s="60"/>
      <c r="B414" s="59" t="s">
        <v>126</v>
      </c>
      <c r="C414" s="61">
        <v>8900</v>
      </c>
      <c r="D414" s="61">
        <v>9257</v>
      </c>
      <c r="E414" s="61">
        <v>9000</v>
      </c>
      <c r="F414" s="53">
        <f>+E414/D414</f>
        <v>0.9722372258831155</v>
      </c>
    </row>
    <row r="415" spans="1:6" ht="12.75">
      <c r="A415" s="60" t="s">
        <v>121</v>
      </c>
      <c r="B415" s="59" t="s">
        <v>122</v>
      </c>
      <c r="C415" s="61">
        <v>66500</v>
      </c>
      <c r="D415" s="61">
        <v>66500</v>
      </c>
      <c r="E415" s="61">
        <v>0</v>
      </c>
      <c r="F415" s="53">
        <f>+E415/D415</f>
        <v>0</v>
      </c>
    </row>
    <row r="416" spans="1:6" ht="12.75">
      <c r="A416" s="76"/>
      <c r="B416" s="65" t="s">
        <v>217</v>
      </c>
      <c r="C416" s="77">
        <f>C12+C25+C58+C67+C85+C109+C123+C158+C163+C168+C177+C232+C253+C304+C330+C365+C393</f>
        <v>99968678</v>
      </c>
      <c r="D416" s="77">
        <f>D12+D25+D58+D67+D85+D109+D123+D158+D163+D168+D177+D232+D253+D304+D330+D365+D393</f>
        <v>101010394</v>
      </c>
      <c r="E416" s="77">
        <f>E12+E25+E58+E67+E85+E109+E123+E158+E163+E168+E177+E232+E253+E304+E330+E365+E393</f>
        <v>103401364</v>
      </c>
      <c r="F416" s="78">
        <f>+E416/D416</f>
        <v>1.023670534341248</v>
      </c>
    </row>
    <row r="417" ht="12.75">
      <c r="D417" s="44"/>
    </row>
    <row r="418" ht="12.75">
      <c r="D418" s="44" t="s">
        <v>106</v>
      </c>
    </row>
    <row r="419" ht="12.75">
      <c r="D419" s="44"/>
    </row>
    <row r="421" spans="4:5" ht="12.75">
      <c r="D421" s="319" t="s">
        <v>107</v>
      </c>
      <c r="E421" s="319"/>
    </row>
  </sheetData>
  <mergeCells count="2">
    <mergeCell ref="A8:F8"/>
    <mergeCell ref="D421:E421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40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H82"/>
  <sheetViews>
    <sheetView workbookViewId="0" topLeftCell="A5">
      <selection activeCell="F5" sqref="F5"/>
    </sheetView>
  </sheetViews>
  <sheetFormatPr defaultColWidth="9.140625" defaultRowHeight="12.75"/>
  <cols>
    <col min="1" max="1" width="3.140625" style="0" customWidth="1"/>
    <col min="2" max="2" width="4.57421875" style="0" customWidth="1"/>
    <col min="3" max="3" width="7.28125" style="0" customWidth="1"/>
    <col min="4" max="4" width="5.8515625" style="0" customWidth="1"/>
    <col min="5" max="5" width="21.57421875" style="0" customWidth="1"/>
    <col min="6" max="7" width="10.140625" style="0" customWidth="1"/>
    <col min="8" max="8" width="13.00390625" style="0" customWidth="1"/>
  </cols>
  <sheetData>
    <row r="2" spans="1:8" ht="12.75">
      <c r="A2" s="60"/>
      <c r="B2" s="60"/>
      <c r="C2" s="60"/>
      <c r="D2" s="60"/>
      <c r="E2" s="60"/>
      <c r="F2" s="47" t="s">
        <v>218</v>
      </c>
      <c r="G2" s="47"/>
      <c r="H2" s="47"/>
    </row>
    <row r="3" spans="1:8" ht="12.75">
      <c r="A3" s="60"/>
      <c r="B3" s="60"/>
      <c r="C3" s="60"/>
      <c r="D3" s="60"/>
      <c r="E3" s="60"/>
      <c r="F3" s="47" t="s">
        <v>687</v>
      </c>
      <c r="G3" s="47"/>
      <c r="H3" s="47"/>
    </row>
    <row r="4" spans="1:8" ht="12.75">
      <c r="A4" s="60"/>
      <c r="B4" s="60"/>
      <c r="C4" s="60"/>
      <c r="D4" s="60"/>
      <c r="E4" s="60"/>
      <c r="F4" s="47" t="s">
        <v>2</v>
      </c>
      <c r="G4" s="47"/>
      <c r="H4" s="47"/>
    </row>
    <row r="5" spans="1:8" ht="12.75">
      <c r="A5" s="60"/>
      <c r="B5" s="60"/>
      <c r="C5" s="60"/>
      <c r="D5" s="60"/>
      <c r="E5" s="60"/>
      <c r="F5" s="47" t="s">
        <v>686</v>
      </c>
      <c r="G5" s="47"/>
      <c r="H5" s="47"/>
    </row>
    <row r="7" spans="1:8" ht="12.75">
      <c r="A7" s="321" t="s">
        <v>219</v>
      </c>
      <c r="B7" s="321"/>
      <c r="C7" s="321"/>
      <c r="D7" s="321"/>
      <c r="E7" s="321"/>
      <c r="F7" s="321"/>
      <c r="G7" s="321"/>
      <c r="H7" s="321"/>
    </row>
    <row r="8" spans="1:8" ht="12.75">
      <c r="A8" s="321"/>
      <c r="B8" s="321"/>
      <c r="C8" s="321"/>
      <c r="D8" s="321"/>
      <c r="E8" s="321"/>
      <c r="F8" s="321"/>
      <c r="G8" s="321"/>
      <c r="H8" s="321"/>
    </row>
    <row r="9" spans="1:8" ht="58.5" customHeight="1">
      <c r="A9" s="79" t="s">
        <v>220</v>
      </c>
      <c r="B9" s="79" t="s">
        <v>221</v>
      </c>
      <c r="C9" s="79" t="s">
        <v>222</v>
      </c>
      <c r="D9" s="80" t="s">
        <v>223</v>
      </c>
      <c r="E9" s="79" t="s">
        <v>224</v>
      </c>
      <c r="F9" s="81" t="s">
        <v>225</v>
      </c>
      <c r="G9" s="81" t="s">
        <v>226</v>
      </c>
      <c r="H9" s="81" t="s">
        <v>227</v>
      </c>
    </row>
    <row r="10" spans="1:8" ht="12.75">
      <c r="A10" s="82" t="s">
        <v>111</v>
      </c>
      <c r="B10" s="82">
        <v>750</v>
      </c>
      <c r="C10" s="82"/>
      <c r="D10" s="82"/>
      <c r="E10" s="82" t="s">
        <v>228</v>
      </c>
      <c r="F10" s="83">
        <f>F11</f>
        <v>130903</v>
      </c>
      <c r="G10" s="83">
        <f>G11</f>
        <v>130903</v>
      </c>
      <c r="H10" s="84">
        <f>H11</f>
        <v>112000</v>
      </c>
    </row>
    <row r="11" spans="1:8" ht="12.75">
      <c r="A11" s="85"/>
      <c r="B11" s="85">
        <v>750</v>
      </c>
      <c r="C11" s="85">
        <v>75011</v>
      </c>
      <c r="D11" s="85"/>
      <c r="E11" s="85" t="s">
        <v>229</v>
      </c>
      <c r="F11" s="86">
        <f>F12</f>
        <v>130903</v>
      </c>
      <c r="G11" s="86">
        <f>G14+G15+G16+G17</f>
        <v>130903</v>
      </c>
      <c r="H11" s="86">
        <f>H13</f>
        <v>112000</v>
      </c>
    </row>
    <row r="12" spans="1:8" ht="78.75" customHeight="1">
      <c r="A12" s="87"/>
      <c r="B12" s="87">
        <v>750</v>
      </c>
      <c r="C12" s="87">
        <v>75011</v>
      </c>
      <c r="D12" s="87">
        <v>2010</v>
      </c>
      <c r="E12" s="88" t="s">
        <v>230</v>
      </c>
      <c r="F12" s="89">
        <v>130903</v>
      </c>
      <c r="G12" s="89"/>
      <c r="H12" s="87"/>
    </row>
    <row r="13" spans="1:8" ht="43.5" customHeight="1">
      <c r="A13" s="85"/>
      <c r="B13" s="85"/>
      <c r="C13" s="85"/>
      <c r="D13" s="87">
        <v>2350</v>
      </c>
      <c r="E13" s="90" t="s">
        <v>231</v>
      </c>
      <c r="F13" s="86"/>
      <c r="G13" s="85"/>
      <c r="H13" s="86">
        <v>112000</v>
      </c>
    </row>
    <row r="14" spans="1:8" ht="23.25" customHeight="1">
      <c r="A14" s="85"/>
      <c r="B14" s="85"/>
      <c r="C14" s="85"/>
      <c r="D14" s="87">
        <v>4010</v>
      </c>
      <c r="E14" s="88" t="s">
        <v>232</v>
      </c>
      <c r="F14" s="85"/>
      <c r="G14" s="86">
        <v>102002</v>
      </c>
      <c r="H14" s="85"/>
    </row>
    <row r="15" spans="1:8" ht="21.75" customHeight="1">
      <c r="A15" s="85"/>
      <c r="B15" s="85"/>
      <c r="C15" s="85"/>
      <c r="D15" s="87">
        <v>4040</v>
      </c>
      <c r="E15" s="88" t="s">
        <v>233</v>
      </c>
      <c r="F15" s="85"/>
      <c r="G15" s="86">
        <v>8107</v>
      </c>
      <c r="H15" s="85"/>
    </row>
    <row r="16" spans="1:8" ht="23.25" customHeight="1">
      <c r="A16" s="85"/>
      <c r="B16" s="85"/>
      <c r="C16" s="85"/>
      <c r="D16" s="87">
        <v>4110</v>
      </c>
      <c r="E16" s="90" t="s">
        <v>234</v>
      </c>
      <c r="F16" s="85"/>
      <c r="G16" s="86">
        <v>18187</v>
      </c>
      <c r="H16" s="85"/>
    </row>
    <row r="17" spans="1:8" ht="12.75">
      <c r="A17" s="85"/>
      <c r="B17" s="85"/>
      <c r="C17" s="85"/>
      <c r="D17" s="85">
        <v>4120</v>
      </c>
      <c r="E17" s="85" t="s">
        <v>235</v>
      </c>
      <c r="F17" s="85"/>
      <c r="G17" s="86">
        <v>2607</v>
      </c>
      <c r="H17" s="85"/>
    </row>
    <row r="18" spans="1:8" ht="55.5" customHeight="1">
      <c r="A18" s="79" t="s">
        <v>16</v>
      </c>
      <c r="B18" s="79">
        <v>751</v>
      </c>
      <c r="C18" s="79"/>
      <c r="D18" s="79"/>
      <c r="E18" s="81" t="s">
        <v>236</v>
      </c>
      <c r="F18" s="91">
        <f>F19</f>
        <v>6350</v>
      </c>
      <c r="G18" s="91">
        <f>G19</f>
        <v>6350</v>
      </c>
      <c r="H18" s="92"/>
    </row>
    <row r="19" spans="1:8" ht="33.75" customHeight="1">
      <c r="A19" s="85"/>
      <c r="B19" s="87">
        <v>751</v>
      </c>
      <c r="C19" s="87">
        <v>75101</v>
      </c>
      <c r="D19" s="85"/>
      <c r="E19" s="90" t="s">
        <v>237</v>
      </c>
      <c r="F19" s="86">
        <f>F20</f>
        <v>6350</v>
      </c>
      <c r="G19" s="86">
        <f>G21+G22+G23+G24</f>
        <v>6350</v>
      </c>
      <c r="H19" s="85"/>
    </row>
    <row r="20" spans="1:8" ht="79.5" customHeight="1">
      <c r="A20" s="85"/>
      <c r="B20" s="87">
        <v>751</v>
      </c>
      <c r="C20" s="87">
        <v>75101</v>
      </c>
      <c r="D20" s="87">
        <v>2010</v>
      </c>
      <c r="E20" s="88" t="s">
        <v>230</v>
      </c>
      <c r="F20" s="86">
        <v>6350</v>
      </c>
      <c r="G20" s="85"/>
      <c r="H20" s="85"/>
    </row>
    <row r="21" spans="1:8" ht="22.5" customHeight="1">
      <c r="A21" s="85"/>
      <c r="B21" s="85"/>
      <c r="C21" s="85"/>
      <c r="D21" s="87">
        <v>4110</v>
      </c>
      <c r="E21" s="90" t="s">
        <v>234</v>
      </c>
      <c r="F21" s="85"/>
      <c r="G21" s="85">
        <v>400</v>
      </c>
      <c r="H21" s="85"/>
    </row>
    <row r="22" spans="1:8" ht="12.75">
      <c r="A22" s="85"/>
      <c r="B22" s="85"/>
      <c r="C22" s="85"/>
      <c r="D22" s="85">
        <v>4120</v>
      </c>
      <c r="E22" s="85" t="s">
        <v>235</v>
      </c>
      <c r="F22" s="85"/>
      <c r="G22" s="85">
        <v>58</v>
      </c>
      <c r="H22" s="85"/>
    </row>
    <row r="23" spans="1:8" ht="12.75">
      <c r="A23" s="85"/>
      <c r="B23" s="85"/>
      <c r="C23" s="85"/>
      <c r="D23" s="85">
        <v>4170</v>
      </c>
      <c r="E23" s="85" t="s">
        <v>238</v>
      </c>
      <c r="F23" s="85"/>
      <c r="G23" s="86">
        <v>2335</v>
      </c>
      <c r="H23" s="85"/>
    </row>
    <row r="24" spans="1:8" ht="22.5">
      <c r="A24" s="85"/>
      <c r="B24" s="85"/>
      <c r="C24" s="85"/>
      <c r="D24" s="87">
        <v>4210</v>
      </c>
      <c r="E24" s="93" t="s">
        <v>239</v>
      </c>
      <c r="F24" s="85"/>
      <c r="G24" s="86">
        <v>3557</v>
      </c>
      <c r="H24" s="85"/>
    </row>
    <row r="25" spans="1:8" ht="12.75">
      <c r="A25" s="82" t="s">
        <v>19</v>
      </c>
      <c r="B25" s="82">
        <v>852</v>
      </c>
      <c r="C25" s="82"/>
      <c r="D25" s="82"/>
      <c r="E25" s="82" t="s">
        <v>240</v>
      </c>
      <c r="F25" s="83">
        <f>F26+F43+F47+F51+F54+F72</f>
        <v>8695198</v>
      </c>
      <c r="G25" s="83">
        <f>G26+G43+G47+G51+G54+G72</f>
        <v>8695198</v>
      </c>
      <c r="H25" s="83">
        <f>H28+H56</f>
        <v>7540</v>
      </c>
    </row>
    <row r="26" spans="1:8" ht="56.25">
      <c r="A26" s="82"/>
      <c r="B26" s="87">
        <v>852</v>
      </c>
      <c r="C26" s="87">
        <v>85212</v>
      </c>
      <c r="D26" s="82"/>
      <c r="E26" s="90" t="s">
        <v>241</v>
      </c>
      <c r="F26" s="86">
        <f>F27</f>
        <v>7497812</v>
      </c>
      <c r="G26" s="86">
        <f>G29+G30+G31+G32+G33+G34+G35+G36+G37+G38+G39+G40+G41+G42</f>
        <v>7497812</v>
      </c>
      <c r="H26" s="82"/>
    </row>
    <row r="27" spans="1:8" ht="78.75">
      <c r="A27" s="82"/>
      <c r="B27" s="82"/>
      <c r="C27" s="82"/>
      <c r="D27" s="87">
        <v>2010</v>
      </c>
      <c r="E27" s="88" t="s">
        <v>230</v>
      </c>
      <c r="F27" s="86">
        <v>7497812</v>
      </c>
      <c r="G27" s="83"/>
      <c r="H27" s="82"/>
    </row>
    <row r="28" spans="1:8" ht="45">
      <c r="A28" s="82"/>
      <c r="B28" s="82"/>
      <c r="C28" s="82"/>
      <c r="D28" s="87">
        <v>2350</v>
      </c>
      <c r="E28" s="90" t="s">
        <v>231</v>
      </c>
      <c r="F28" s="86"/>
      <c r="G28" s="83"/>
      <c r="H28" s="94">
        <v>6440</v>
      </c>
    </row>
    <row r="29" spans="1:8" ht="23.25" customHeight="1">
      <c r="A29" s="82"/>
      <c r="B29" s="82"/>
      <c r="C29" s="82"/>
      <c r="D29" s="87">
        <v>3020</v>
      </c>
      <c r="E29" s="88" t="s">
        <v>242</v>
      </c>
      <c r="F29" s="86"/>
      <c r="G29" s="94">
        <v>960</v>
      </c>
      <c r="H29" s="82"/>
    </row>
    <row r="30" spans="1:8" ht="12.75">
      <c r="A30" s="82"/>
      <c r="B30" s="82"/>
      <c r="C30" s="82"/>
      <c r="D30" s="85">
        <v>3110</v>
      </c>
      <c r="E30" s="85" t="s">
        <v>243</v>
      </c>
      <c r="F30" s="83"/>
      <c r="G30" s="86">
        <v>7279429</v>
      </c>
      <c r="H30" s="82"/>
    </row>
    <row r="31" spans="1:8" ht="22.5">
      <c r="A31" s="82"/>
      <c r="B31" s="82"/>
      <c r="C31" s="82"/>
      <c r="D31" s="87">
        <v>4010</v>
      </c>
      <c r="E31" s="90" t="s">
        <v>232</v>
      </c>
      <c r="F31" s="83"/>
      <c r="G31" s="86">
        <v>116266</v>
      </c>
      <c r="H31" s="82"/>
    </row>
    <row r="32" spans="1:8" ht="22.5">
      <c r="A32" s="82"/>
      <c r="B32" s="82"/>
      <c r="C32" s="82"/>
      <c r="D32" s="87">
        <v>4040</v>
      </c>
      <c r="E32" s="90" t="s">
        <v>233</v>
      </c>
      <c r="F32" s="83"/>
      <c r="G32" s="86">
        <v>9595</v>
      </c>
      <c r="H32" s="82"/>
    </row>
    <row r="33" spans="1:8" ht="22.5">
      <c r="A33" s="82"/>
      <c r="B33" s="82"/>
      <c r="C33" s="82"/>
      <c r="D33" s="87">
        <v>4110</v>
      </c>
      <c r="E33" s="90" t="s">
        <v>234</v>
      </c>
      <c r="F33" s="83"/>
      <c r="G33" s="86">
        <v>21522</v>
      </c>
      <c r="H33" s="82"/>
    </row>
    <row r="34" spans="1:8" ht="12.75">
      <c r="A34" s="82"/>
      <c r="B34" s="82"/>
      <c r="C34" s="82"/>
      <c r="D34" s="87">
        <v>4120</v>
      </c>
      <c r="E34" s="85" t="s">
        <v>235</v>
      </c>
      <c r="F34" s="83"/>
      <c r="G34" s="86">
        <v>3084</v>
      </c>
      <c r="H34" s="82"/>
    </row>
    <row r="35" spans="1:8" ht="22.5">
      <c r="A35" s="82"/>
      <c r="B35" s="82"/>
      <c r="C35" s="82"/>
      <c r="D35" s="87">
        <v>4210</v>
      </c>
      <c r="E35" s="88" t="s">
        <v>239</v>
      </c>
      <c r="F35" s="83"/>
      <c r="G35" s="86">
        <v>3713</v>
      </c>
      <c r="H35" s="82"/>
    </row>
    <row r="36" spans="1:8" ht="12.75">
      <c r="A36" s="82"/>
      <c r="B36" s="82"/>
      <c r="C36" s="82"/>
      <c r="D36" s="87">
        <v>4280</v>
      </c>
      <c r="E36" s="90" t="s">
        <v>244</v>
      </c>
      <c r="F36" s="83"/>
      <c r="G36" s="86">
        <v>150</v>
      </c>
      <c r="H36" s="82"/>
    </row>
    <row r="37" spans="1:8" ht="12.75">
      <c r="A37" s="82"/>
      <c r="B37" s="82"/>
      <c r="C37" s="82"/>
      <c r="D37" s="85">
        <v>4300</v>
      </c>
      <c r="E37" s="85" t="s">
        <v>245</v>
      </c>
      <c r="F37" s="83"/>
      <c r="G37" s="86">
        <v>48492</v>
      </c>
      <c r="H37" s="82"/>
    </row>
    <row r="38" spans="1:8" ht="33.75">
      <c r="A38" s="82"/>
      <c r="B38" s="82"/>
      <c r="C38" s="82"/>
      <c r="D38" s="87">
        <v>4370</v>
      </c>
      <c r="E38" s="90" t="s">
        <v>246</v>
      </c>
      <c r="F38" s="83"/>
      <c r="G38" s="86">
        <v>834</v>
      </c>
      <c r="H38" s="82"/>
    </row>
    <row r="39" spans="1:8" ht="12.75">
      <c r="A39" s="82"/>
      <c r="B39" s="82"/>
      <c r="C39" s="82"/>
      <c r="D39" s="85">
        <v>4410</v>
      </c>
      <c r="E39" s="85" t="s">
        <v>247</v>
      </c>
      <c r="F39" s="83"/>
      <c r="G39" s="86">
        <v>1669</v>
      </c>
      <c r="H39" s="82"/>
    </row>
    <row r="40" spans="1:8" ht="33.75">
      <c r="A40" s="82"/>
      <c r="B40" s="82"/>
      <c r="C40" s="82"/>
      <c r="D40" s="87">
        <v>4700</v>
      </c>
      <c r="E40" s="88" t="s">
        <v>248</v>
      </c>
      <c r="F40" s="83"/>
      <c r="G40" s="86">
        <v>2503</v>
      </c>
      <c r="H40" s="82"/>
    </row>
    <row r="41" spans="1:8" ht="45">
      <c r="A41" s="82"/>
      <c r="B41" s="82"/>
      <c r="C41" s="82"/>
      <c r="D41" s="87">
        <v>4740</v>
      </c>
      <c r="E41" s="88" t="s">
        <v>249</v>
      </c>
      <c r="F41" s="83"/>
      <c r="G41" s="86">
        <v>5006</v>
      </c>
      <c r="H41" s="82"/>
    </row>
    <row r="42" spans="1:8" ht="33.75">
      <c r="A42" s="82"/>
      <c r="B42" s="82"/>
      <c r="C42" s="82"/>
      <c r="D42" s="87">
        <v>4750</v>
      </c>
      <c r="E42" s="90" t="s">
        <v>250</v>
      </c>
      <c r="F42" s="83"/>
      <c r="G42" s="86">
        <v>4589</v>
      </c>
      <c r="H42" s="82"/>
    </row>
    <row r="43" spans="1:8" ht="68.25" customHeight="1">
      <c r="A43" s="85"/>
      <c r="B43" s="87">
        <v>852</v>
      </c>
      <c r="C43" s="87">
        <v>85213</v>
      </c>
      <c r="D43" s="85"/>
      <c r="E43" s="88" t="s">
        <v>251</v>
      </c>
      <c r="F43" s="86">
        <f>F44</f>
        <v>37240</v>
      </c>
      <c r="G43" s="86">
        <f>G45</f>
        <v>37240</v>
      </c>
      <c r="H43" s="85"/>
    </row>
    <row r="44" spans="1:8" ht="79.5" customHeight="1">
      <c r="A44" s="85"/>
      <c r="B44" s="87">
        <v>852</v>
      </c>
      <c r="C44" s="87">
        <v>85213</v>
      </c>
      <c r="D44" s="87">
        <v>2010</v>
      </c>
      <c r="E44" s="88" t="s">
        <v>230</v>
      </c>
      <c r="F44" s="86">
        <v>37240</v>
      </c>
      <c r="G44" s="85"/>
      <c r="H44" s="85"/>
    </row>
    <row r="45" spans="1:8" ht="21.75" customHeight="1">
      <c r="A45" s="85"/>
      <c r="B45" s="85"/>
      <c r="C45" s="85"/>
      <c r="D45" s="87">
        <v>4130</v>
      </c>
      <c r="E45" s="90" t="s">
        <v>252</v>
      </c>
      <c r="F45" s="85"/>
      <c r="G45" s="86">
        <v>37240</v>
      </c>
      <c r="H45" s="85"/>
    </row>
    <row r="46" spans="1:8" ht="12.75">
      <c r="A46" s="85"/>
      <c r="B46" s="85"/>
      <c r="C46" s="85"/>
      <c r="D46" s="85"/>
      <c r="E46" s="85"/>
      <c r="F46" s="85"/>
      <c r="G46" s="85"/>
      <c r="H46" s="85"/>
    </row>
    <row r="47" spans="1:8" ht="33.75" customHeight="1">
      <c r="A47" s="85"/>
      <c r="B47" s="87">
        <v>852</v>
      </c>
      <c r="C47" s="87">
        <v>85214</v>
      </c>
      <c r="D47" s="85"/>
      <c r="E47" s="90" t="s">
        <v>253</v>
      </c>
      <c r="F47" s="86">
        <f>F48+F49</f>
        <v>596734</v>
      </c>
      <c r="G47" s="86">
        <f>G50</f>
        <v>596734</v>
      </c>
      <c r="H47" s="85"/>
    </row>
    <row r="48" spans="1:8" ht="78" customHeight="1">
      <c r="A48" s="85"/>
      <c r="B48" s="87">
        <v>852</v>
      </c>
      <c r="C48" s="87">
        <v>85214</v>
      </c>
      <c r="D48" s="87">
        <v>2010</v>
      </c>
      <c r="E48" s="90" t="s">
        <v>230</v>
      </c>
      <c r="F48" s="89">
        <v>372954</v>
      </c>
      <c r="G48" s="85"/>
      <c r="H48" s="85"/>
    </row>
    <row r="49" spans="1:8" ht="55.5" customHeight="1">
      <c r="A49" s="85"/>
      <c r="B49" s="87"/>
      <c r="C49" s="87"/>
      <c r="D49" s="87">
        <v>2030</v>
      </c>
      <c r="E49" s="88" t="s">
        <v>254</v>
      </c>
      <c r="F49" s="89">
        <v>223780</v>
      </c>
      <c r="G49" s="85"/>
      <c r="H49" s="85"/>
    </row>
    <row r="50" spans="1:8" ht="14.25" customHeight="1">
      <c r="A50" s="85"/>
      <c r="B50" s="85"/>
      <c r="C50" s="85"/>
      <c r="D50" s="85">
        <v>3110</v>
      </c>
      <c r="E50" s="90" t="s">
        <v>243</v>
      </c>
      <c r="F50" s="85"/>
      <c r="G50" s="86">
        <v>596734</v>
      </c>
      <c r="H50" s="85"/>
    </row>
    <row r="51" spans="1:8" ht="13.5" customHeight="1">
      <c r="A51" s="85"/>
      <c r="B51" s="87">
        <v>852</v>
      </c>
      <c r="C51" s="87">
        <v>85219</v>
      </c>
      <c r="D51" s="85"/>
      <c r="E51" s="88" t="s">
        <v>255</v>
      </c>
      <c r="F51" s="86">
        <f>F52</f>
        <v>391360</v>
      </c>
      <c r="G51" s="86">
        <f>G53</f>
        <v>391360</v>
      </c>
      <c r="H51" s="85"/>
    </row>
    <row r="52" spans="1:8" ht="55.5" customHeight="1">
      <c r="A52" s="85"/>
      <c r="B52" s="87"/>
      <c r="C52" s="87"/>
      <c r="D52" s="87">
        <v>2030</v>
      </c>
      <c r="E52" s="88" t="s">
        <v>256</v>
      </c>
      <c r="F52" s="86">
        <v>391360</v>
      </c>
      <c r="G52" s="86"/>
      <c r="H52" s="85"/>
    </row>
    <row r="53" spans="1:8" ht="21.75" customHeight="1">
      <c r="A53" s="85"/>
      <c r="B53" s="87"/>
      <c r="C53" s="87"/>
      <c r="D53" s="87">
        <v>4010</v>
      </c>
      <c r="E53" s="88" t="s">
        <v>232</v>
      </c>
      <c r="F53" s="86"/>
      <c r="G53" s="86">
        <v>391360</v>
      </c>
      <c r="H53" s="85"/>
    </row>
    <row r="54" spans="1:8" ht="33.75">
      <c r="A54" s="85"/>
      <c r="B54" s="87">
        <v>852</v>
      </c>
      <c r="C54" s="87">
        <v>85228</v>
      </c>
      <c r="D54" s="85"/>
      <c r="E54" s="90" t="s">
        <v>257</v>
      </c>
      <c r="F54" s="86">
        <f>F55</f>
        <v>60467</v>
      </c>
      <c r="G54" s="86">
        <f>G57+G58+G59+G60+G61+G62+G63+G64+G65+G66+G67+G68+G69+G70</f>
        <v>60467</v>
      </c>
      <c r="H54" s="85"/>
    </row>
    <row r="55" spans="1:8" ht="78" customHeight="1">
      <c r="A55" s="85"/>
      <c r="B55" s="87">
        <v>852</v>
      </c>
      <c r="C55" s="87">
        <v>85228</v>
      </c>
      <c r="D55" s="87">
        <v>2010</v>
      </c>
      <c r="E55" s="88" t="s">
        <v>230</v>
      </c>
      <c r="F55" s="86">
        <v>60467</v>
      </c>
      <c r="G55" s="85"/>
      <c r="H55" s="85"/>
    </row>
    <row r="56" spans="1:8" ht="44.25" customHeight="1">
      <c r="A56" s="85"/>
      <c r="B56" s="85"/>
      <c r="C56" s="85"/>
      <c r="D56" s="87">
        <v>2350</v>
      </c>
      <c r="E56" s="90" t="s">
        <v>231</v>
      </c>
      <c r="F56" s="86"/>
      <c r="G56" s="85"/>
      <c r="H56" s="86">
        <v>1100</v>
      </c>
    </row>
    <row r="57" spans="1:8" ht="21.75" customHeight="1">
      <c r="A57" s="85"/>
      <c r="B57" s="85"/>
      <c r="C57" s="85"/>
      <c r="D57" s="87">
        <v>3020</v>
      </c>
      <c r="E57" s="88" t="s">
        <v>242</v>
      </c>
      <c r="F57" s="86"/>
      <c r="G57" s="85">
        <v>200</v>
      </c>
      <c r="H57" s="85"/>
    </row>
    <row r="58" spans="1:8" ht="23.25" customHeight="1">
      <c r="A58" s="85"/>
      <c r="B58" s="85"/>
      <c r="C58" s="85"/>
      <c r="D58" s="87">
        <v>4010</v>
      </c>
      <c r="E58" s="90" t="s">
        <v>232</v>
      </c>
      <c r="F58" s="85"/>
      <c r="G58" s="86">
        <v>22569</v>
      </c>
      <c r="H58" s="85"/>
    </row>
    <row r="59" spans="1:8" ht="21" customHeight="1">
      <c r="A59" s="85"/>
      <c r="B59" s="85"/>
      <c r="C59" s="85"/>
      <c r="D59" s="87">
        <v>4040</v>
      </c>
      <c r="E59" s="90" t="s">
        <v>233</v>
      </c>
      <c r="F59" s="85"/>
      <c r="G59" s="86">
        <v>1737</v>
      </c>
      <c r="H59" s="85"/>
    </row>
    <row r="60" spans="1:8" ht="21" customHeight="1">
      <c r="A60" s="85"/>
      <c r="B60" s="85"/>
      <c r="C60" s="85"/>
      <c r="D60" s="87">
        <v>4110</v>
      </c>
      <c r="E60" s="90" t="s">
        <v>234</v>
      </c>
      <c r="F60" s="85"/>
      <c r="G60" s="86">
        <v>8512</v>
      </c>
      <c r="H60" s="85"/>
    </row>
    <row r="61" spans="1:8" ht="12" customHeight="1">
      <c r="A61" s="85"/>
      <c r="B61" s="85"/>
      <c r="C61" s="85"/>
      <c r="D61" s="87">
        <v>4120</v>
      </c>
      <c r="E61" s="88" t="s">
        <v>235</v>
      </c>
      <c r="F61" s="85"/>
      <c r="G61" s="86">
        <v>1176</v>
      </c>
      <c r="H61" s="85"/>
    </row>
    <row r="62" spans="1:8" ht="12" customHeight="1">
      <c r="A62" s="85"/>
      <c r="B62" s="85"/>
      <c r="C62" s="85"/>
      <c r="D62" s="87">
        <v>4170</v>
      </c>
      <c r="E62" s="88" t="s">
        <v>238</v>
      </c>
      <c r="F62" s="85"/>
      <c r="G62" s="86">
        <v>23700</v>
      </c>
      <c r="H62" s="85"/>
    </row>
    <row r="63" spans="1:8" ht="22.5" customHeight="1">
      <c r="A63" s="85"/>
      <c r="B63" s="85"/>
      <c r="C63" s="85"/>
      <c r="D63" s="87">
        <v>4210</v>
      </c>
      <c r="E63" s="88" t="s">
        <v>239</v>
      </c>
      <c r="F63" s="85"/>
      <c r="G63" s="86">
        <v>888</v>
      </c>
      <c r="H63" s="85"/>
    </row>
    <row r="64" spans="1:8" ht="11.25" customHeight="1">
      <c r="A64" s="85"/>
      <c r="B64" s="85"/>
      <c r="C64" s="85"/>
      <c r="D64" s="87">
        <v>4260</v>
      </c>
      <c r="E64" s="88" t="s">
        <v>258</v>
      </c>
      <c r="F64" s="85"/>
      <c r="G64" s="86">
        <v>100</v>
      </c>
      <c r="H64" s="85"/>
    </row>
    <row r="65" spans="1:8" ht="11.25" customHeight="1">
      <c r="A65" s="85"/>
      <c r="B65" s="85"/>
      <c r="C65" s="85"/>
      <c r="D65" s="87">
        <v>4280</v>
      </c>
      <c r="E65" s="88" t="s">
        <v>244</v>
      </c>
      <c r="F65" s="85"/>
      <c r="G65" s="86">
        <v>80</v>
      </c>
      <c r="H65" s="85"/>
    </row>
    <row r="66" spans="1:8" ht="33.75" customHeight="1">
      <c r="A66" s="85"/>
      <c r="B66" s="85"/>
      <c r="C66" s="85"/>
      <c r="D66" s="87">
        <v>4370</v>
      </c>
      <c r="E66" s="88" t="s">
        <v>246</v>
      </c>
      <c r="F66" s="87"/>
      <c r="G66" s="95">
        <v>100</v>
      </c>
      <c r="H66" s="85"/>
    </row>
    <row r="67" spans="1:8" ht="12.75" customHeight="1">
      <c r="A67" s="85"/>
      <c r="B67" s="85"/>
      <c r="C67" s="85"/>
      <c r="D67" s="87">
        <v>4410</v>
      </c>
      <c r="E67" s="88" t="s">
        <v>247</v>
      </c>
      <c r="F67" s="87"/>
      <c r="G67" s="89">
        <v>150</v>
      </c>
      <c r="H67" s="85"/>
    </row>
    <row r="68" spans="1:8" ht="32.25" customHeight="1">
      <c r="A68" s="85"/>
      <c r="B68" s="85"/>
      <c r="C68" s="85"/>
      <c r="D68" s="87">
        <v>4440</v>
      </c>
      <c r="E68" s="88" t="s">
        <v>259</v>
      </c>
      <c r="F68" s="87"/>
      <c r="G68" s="95">
        <v>805</v>
      </c>
      <c r="H68" s="85"/>
    </row>
    <row r="69" spans="1:8" ht="32.25" customHeight="1">
      <c r="A69" s="85"/>
      <c r="B69" s="85"/>
      <c r="C69" s="85"/>
      <c r="D69" s="87">
        <v>4700</v>
      </c>
      <c r="E69" s="88" t="s">
        <v>248</v>
      </c>
      <c r="F69" s="87"/>
      <c r="G69" s="95">
        <v>400</v>
      </c>
      <c r="H69" s="85"/>
    </row>
    <row r="70" spans="1:8" ht="44.25" customHeight="1">
      <c r="A70" s="85"/>
      <c r="B70" s="85"/>
      <c r="C70" s="85"/>
      <c r="D70" s="87">
        <v>4740</v>
      </c>
      <c r="E70" s="88" t="s">
        <v>249</v>
      </c>
      <c r="F70" s="87"/>
      <c r="G70" s="95">
        <v>50</v>
      </c>
      <c r="H70" s="85"/>
    </row>
    <row r="71" spans="1:8" ht="12.75" customHeight="1">
      <c r="A71" s="85"/>
      <c r="B71" s="85"/>
      <c r="C71" s="85"/>
      <c r="D71" s="87"/>
      <c r="E71" s="88"/>
      <c r="F71" s="87"/>
      <c r="G71" s="95"/>
      <c r="H71" s="85"/>
    </row>
    <row r="72" spans="1:8" ht="11.25" customHeight="1">
      <c r="A72" s="85"/>
      <c r="B72" s="85">
        <v>852</v>
      </c>
      <c r="C72" s="85">
        <v>85295</v>
      </c>
      <c r="D72" s="87"/>
      <c r="E72" s="88" t="s">
        <v>260</v>
      </c>
      <c r="F72" s="89">
        <f>F73</f>
        <v>111585</v>
      </c>
      <c r="G72" s="95">
        <f>G74</f>
        <v>111585</v>
      </c>
      <c r="H72" s="85"/>
    </row>
    <row r="73" spans="1:8" ht="57" customHeight="1">
      <c r="A73" s="85"/>
      <c r="B73" s="87">
        <v>852</v>
      </c>
      <c r="C73" s="87">
        <v>85295</v>
      </c>
      <c r="D73" s="87">
        <v>2030</v>
      </c>
      <c r="E73" s="88" t="s">
        <v>256</v>
      </c>
      <c r="F73" s="95">
        <v>111585</v>
      </c>
      <c r="G73" s="95"/>
      <c r="H73" s="96"/>
    </row>
    <row r="74" spans="1:8" ht="12.75" customHeight="1">
      <c r="A74" s="85"/>
      <c r="B74" s="85"/>
      <c r="C74" s="85"/>
      <c r="D74" s="87">
        <v>3110</v>
      </c>
      <c r="E74" s="88" t="s">
        <v>243</v>
      </c>
      <c r="F74" s="87"/>
      <c r="G74" s="95">
        <v>111585</v>
      </c>
      <c r="H74" s="85"/>
    </row>
    <row r="75" spans="1:8" ht="12.75">
      <c r="A75" s="82"/>
      <c r="B75" s="82" t="s">
        <v>261</v>
      </c>
      <c r="C75" s="82"/>
      <c r="D75" s="82"/>
      <c r="E75" s="82"/>
      <c r="F75" s="83">
        <f>F10+F18+F25</f>
        <v>8832451</v>
      </c>
      <c r="G75" s="83">
        <f>G10+G18+G25</f>
        <v>8832451</v>
      </c>
      <c r="H75" s="83">
        <f>H10+H25</f>
        <v>119540</v>
      </c>
    </row>
    <row r="76" spans="1:8" ht="12.75">
      <c r="A76" s="60"/>
      <c r="B76" s="60"/>
      <c r="C76" s="60"/>
      <c r="D76" s="60"/>
      <c r="E76" s="60"/>
      <c r="F76" s="60"/>
      <c r="G76" s="60"/>
      <c r="H76" s="60"/>
    </row>
    <row r="77" spans="1:8" ht="12.75">
      <c r="A77" s="60"/>
      <c r="B77" s="60"/>
      <c r="C77" s="60"/>
      <c r="D77" s="60"/>
      <c r="E77" s="60"/>
      <c r="F77" s="60"/>
      <c r="G77" s="60"/>
      <c r="H77" s="60"/>
    </row>
    <row r="78" spans="1:8" ht="12.75">
      <c r="A78" s="60"/>
      <c r="B78" s="60"/>
      <c r="C78" s="60"/>
      <c r="D78" s="60"/>
      <c r="E78" s="60"/>
      <c r="F78" s="60"/>
      <c r="G78" s="60"/>
      <c r="H78" s="60"/>
    </row>
    <row r="79" spans="1:8" ht="12.75">
      <c r="A79" s="60"/>
      <c r="B79" s="60"/>
      <c r="C79" s="60"/>
      <c r="D79" s="60"/>
      <c r="E79" s="60"/>
      <c r="F79" s="60" t="s">
        <v>106</v>
      </c>
      <c r="G79" s="60"/>
      <c r="H79" s="60"/>
    </row>
    <row r="80" spans="1:8" ht="12.75">
      <c r="A80" s="60"/>
      <c r="B80" s="60"/>
      <c r="C80" s="60"/>
      <c r="D80" s="60"/>
      <c r="E80" s="60"/>
      <c r="F80" s="60"/>
      <c r="G80" s="60"/>
      <c r="H80" s="60"/>
    </row>
    <row r="82" spans="6:7" ht="12.75">
      <c r="F82" s="319" t="s">
        <v>107</v>
      </c>
      <c r="G82" s="319"/>
    </row>
  </sheetData>
  <mergeCells count="2">
    <mergeCell ref="A7:H8"/>
    <mergeCell ref="F82:G8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36"/>
  <sheetViews>
    <sheetView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6.28125" style="0" customWidth="1"/>
    <col min="3" max="3" width="8.7109375" style="0" customWidth="1"/>
    <col min="4" max="4" width="7.00390625" style="0" customWidth="1"/>
    <col min="5" max="5" width="28.7109375" style="0" customWidth="1"/>
    <col min="6" max="6" width="11.00390625" style="0" customWidth="1"/>
    <col min="7" max="7" width="11.140625" style="0" customWidth="1"/>
    <col min="9" max="9" width="0.13671875" style="0" customWidth="1"/>
  </cols>
  <sheetData>
    <row r="2" spans="6:9" ht="12.75">
      <c r="F2" s="47" t="s">
        <v>262</v>
      </c>
      <c r="G2" s="47"/>
      <c r="H2" s="47"/>
      <c r="I2" s="47"/>
    </row>
    <row r="3" spans="6:9" ht="12.75">
      <c r="F3" s="47" t="s">
        <v>687</v>
      </c>
      <c r="G3" s="47"/>
      <c r="H3" s="47"/>
      <c r="I3" s="47"/>
    </row>
    <row r="4" spans="6:9" ht="12.75">
      <c r="F4" s="47" t="s">
        <v>2</v>
      </c>
      <c r="G4" s="47"/>
      <c r="H4" s="47"/>
      <c r="I4" s="47"/>
    </row>
    <row r="5" spans="6:9" ht="12.75">
      <c r="F5" s="47" t="s">
        <v>686</v>
      </c>
      <c r="G5" s="47"/>
      <c r="H5" s="47"/>
      <c r="I5" s="47"/>
    </row>
    <row r="7" spans="1:9" ht="21.75" customHeight="1">
      <c r="A7" s="322" t="s">
        <v>263</v>
      </c>
      <c r="B7" s="321"/>
      <c r="C7" s="321"/>
      <c r="D7" s="321"/>
      <c r="E7" s="321"/>
      <c r="F7" s="321"/>
      <c r="G7" s="321"/>
      <c r="H7" s="321"/>
      <c r="I7" s="321"/>
    </row>
    <row r="8" spans="1:9" ht="12.75">
      <c r="A8" s="323"/>
      <c r="B8" s="321"/>
      <c r="C8" s="321"/>
      <c r="D8" s="321"/>
      <c r="E8" s="321"/>
      <c r="F8" s="321"/>
      <c r="G8" s="321"/>
      <c r="H8" s="321"/>
      <c r="I8" s="321"/>
    </row>
    <row r="10" spans="1:7" ht="25.5">
      <c r="A10" s="97" t="s">
        <v>220</v>
      </c>
      <c r="B10" s="97" t="s">
        <v>221</v>
      </c>
      <c r="C10" s="97" t="s">
        <v>222</v>
      </c>
      <c r="D10" s="98" t="s">
        <v>223</v>
      </c>
      <c r="E10" s="97" t="s">
        <v>224</v>
      </c>
      <c r="F10" s="99" t="s">
        <v>225</v>
      </c>
      <c r="G10" s="99" t="s">
        <v>226</v>
      </c>
    </row>
    <row r="11" spans="1:7" ht="12.75">
      <c r="A11" s="82" t="s">
        <v>111</v>
      </c>
      <c r="B11" s="79">
        <v>600</v>
      </c>
      <c r="C11" s="79"/>
      <c r="D11" s="79"/>
      <c r="E11" s="82" t="s">
        <v>264</v>
      </c>
      <c r="F11" s="100">
        <f>F12</f>
        <v>303000</v>
      </c>
      <c r="G11" s="100">
        <v>0</v>
      </c>
    </row>
    <row r="12" spans="1:7" ht="12.75">
      <c r="A12" s="82"/>
      <c r="B12" s="87">
        <v>600</v>
      </c>
      <c r="C12" s="87">
        <v>60014</v>
      </c>
      <c r="D12" s="87"/>
      <c r="E12" s="82" t="s">
        <v>265</v>
      </c>
      <c r="F12" s="101">
        <f>F13</f>
        <v>303000</v>
      </c>
      <c r="G12" s="101">
        <v>0</v>
      </c>
    </row>
    <row r="13" spans="1:7" ht="45">
      <c r="A13" s="82"/>
      <c r="B13" s="87">
        <v>600</v>
      </c>
      <c r="C13" s="87">
        <v>60014</v>
      </c>
      <c r="D13" s="87">
        <v>2320</v>
      </c>
      <c r="E13" s="90" t="s">
        <v>266</v>
      </c>
      <c r="F13" s="101">
        <v>303000</v>
      </c>
      <c r="G13" s="101">
        <v>0</v>
      </c>
    </row>
    <row r="14" spans="1:7" ht="12.75">
      <c r="A14" s="82" t="s">
        <v>16</v>
      </c>
      <c r="B14" s="79">
        <v>710</v>
      </c>
      <c r="C14" s="79"/>
      <c r="D14" s="79"/>
      <c r="E14" s="82" t="s">
        <v>267</v>
      </c>
      <c r="F14" s="100">
        <f>F15</f>
        <v>14348</v>
      </c>
      <c r="G14" s="102">
        <f>G17</f>
        <v>14348</v>
      </c>
    </row>
    <row r="15" spans="1:7" ht="24" customHeight="1">
      <c r="A15" s="85"/>
      <c r="B15" s="87">
        <v>710</v>
      </c>
      <c r="C15" s="87">
        <v>71013</v>
      </c>
      <c r="D15" s="87"/>
      <c r="E15" s="90" t="s">
        <v>268</v>
      </c>
      <c r="F15" s="101">
        <f>F16</f>
        <v>14348</v>
      </c>
      <c r="G15" s="103">
        <f>G17</f>
        <v>14348</v>
      </c>
    </row>
    <row r="16" spans="1:7" ht="45.75" customHeight="1">
      <c r="A16" s="85"/>
      <c r="B16" s="87">
        <v>710</v>
      </c>
      <c r="C16" s="87">
        <v>71013</v>
      </c>
      <c r="D16" s="87">
        <v>2320</v>
      </c>
      <c r="E16" s="90" t="s">
        <v>266</v>
      </c>
      <c r="F16" s="101">
        <v>14348</v>
      </c>
      <c r="G16" s="85"/>
    </row>
    <row r="17" spans="1:7" ht="12.75">
      <c r="A17" s="85"/>
      <c r="B17" s="87"/>
      <c r="C17" s="87"/>
      <c r="D17" s="87">
        <v>4300</v>
      </c>
      <c r="E17" s="85" t="s">
        <v>245</v>
      </c>
      <c r="F17" s="85"/>
      <c r="G17" s="103">
        <v>14348</v>
      </c>
    </row>
    <row r="18" spans="1:7" ht="21.75" customHeight="1">
      <c r="A18" s="79" t="s">
        <v>19</v>
      </c>
      <c r="B18" s="79">
        <v>754</v>
      </c>
      <c r="C18" s="79"/>
      <c r="D18" s="79"/>
      <c r="E18" s="81" t="s">
        <v>269</v>
      </c>
      <c r="F18" s="100">
        <f>F19</f>
        <v>22477</v>
      </c>
      <c r="G18" s="100">
        <f>G19</f>
        <v>22477</v>
      </c>
    </row>
    <row r="19" spans="1:7" ht="12.75">
      <c r="A19" s="85"/>
      <c r="B19" s="87">
        <v>754</v>
      </c>
      <c r="C19" s="87">
        <v>75414</v>
      </c>
      <c r="D19" s="87"/>
      <c r="E19" s="85" t="s">
        <v>270</v>
      </c>
      <c r="F19" s="101">
        <f>F20</f>
        <v>22477</v>
      </c>
      <c r="G19" s="101">
        <f>G21+G22+G23+G24+G25</f>
        <v>22477</v>
      </c>
    </row>
    <row r="20" spans="1:7" ht="46.5" customHeight="1">
      <c r="A20" s="85"/>
      <c r="B20" s="87">
        <v>754</v>
      </c>
      <c r="C20" s="87">
        <v>75414</v>
      </c>
      <c r="D20" s="87">
        <v>2320</v>
      </c>
      <c r="E20" s="90" t="s">
        <v>266</v>
      </c>
      <c r="F20" s="101">
        <v>22477</v>
      </c>
      <c r="G20" s="85"/>
    </row>
    <row r="21" spans="1:7" ht="12.75" customHeight="1">
      <c r="A21" s="85"/>
      <c r="B21" s="87"/>
      <c r="C21" s="87"/>
      <c r="D21" s="87">
        <v>4010</v>
      </c>
      <c r="E21" s="90" t="s">
        <v>232</v>
      </c>
      <c r="F21" s="85"/>
      <c r="G21" s="104">
        <v>16571</v>
      </c>
    </row>
    <row r="22" spans="1:7" ht="12.75" customHeight="1">
      <c r="A22" s="85"/>
      <c r="B22" s="87"/>
      <c r="C22" s="87"/>
      <c r="D22" s="87">
        <v>4040</v>
      </c>
      <c r="E22" s="90" t="s">
        <v>233</v>
      </c>
      <c r="F22" s="85"/>
      <c r="G22" s="104">
        <v>1367</v>
      </c>
    </row>
    <row r="23" spans="1:7" ht="12.75" customHeight="1">
      <c r="A23" s="85"/>
      <c r="B23" s="87"/>
      <c r="C23" s="87"/>
      <c r="D23" s="87">
        <v>4110</v>
      </c>
      <c r="E23" s="88" t="s">
        <v>234</v>
      </c>
      <c r="F23" s="85"/>
      <c r="G23" s="104">
        <v>3067</v>
      </c>
    </row>
    <row r="24" spans="1:7" ht="12.75">
      <c r="A24" s="85"/>
      <c r="B24" s="87"/>
      <c r="C24" s="87"/>
      <c r="D24" s="87">
        <v>4120</v>
      </c>
      <c r="E24" s="85" t="s">
        <v>235</v>
      </c>
      <c r="F24" s="85"/>
      <c r="G24" s="104">
        <v>472</v>
      </c>
    </row>
    <row r="25" spans="1:7" ht="12.75">
      <c r="A25" s="85"/>
      <c r="B25" s="87"/>
      <c r="C25" s="87"/>
      <c r="D25" s="87">
        <v>4270</v>
      </c>
      <c r="E25" s="85" t="s">
        <v>271</v>
      </c>
      <c r="F25" s="85"/>
      <c r="G25" s="101">
        <v>1000</v>
      </c>
    </row>
    <row r="26" spans="1:7" ht="22.5">
      <c r="A26" s="79" t="s">
        <v>28</v>
      </c>
      <c r="B26" s="79">
        <v>900</v>
      </c>
      <c r="C26" s="79"/>
      <c r="D26" s="79"/>
      <c r="E26" s="105" t="s">
        <v>272</v>
      </c>
      <c r="F26" s="82"/>
      <c r="G26" s="100">
        <f>G27</f>
        <v>303000</v>
      </c>
    </row>
    <row r="27" spans="1:7" ht="12.75">
      <c r="A27" s="85"/>
      <c r="B27" s="87">
        <v>900</v>
      </c>
      <c r="C27" s="87">
        <v>90003</v>
      </c>
      <c r="D27" s="87"/>
      <c r="E27" s="85" t="s">
        <v>273</v>
      </c>
      <c r="F27" s="85"/>
      <c r="G27" s="101">
        <f>G28</f>
        <v>303000</v>
      </c>
    </row>
    <row r="28" spans="1:7" ht="12.75">
      <c r="A28" s="85"/>
      <c r="B28" s="87"/>
      <c r="C28" s="87"/>
      <c r="D28" s="87">
        <v>4300</v>
      </c>
      <c r="E28" s="85" t="s">
        <v>245</v>
      </c>
      <c r="F28" s="85"/>
      <c r="G28" s="101">
        <v>303000</v>
      </c>
    </row>
    <row r="29" spans="1:7" ht="12.75">
      <c r="A29" s="82"/>
      <c r="B29" s="79" t="s">
        <v>261</v>
      </c>
      <c r="C29" s="79"/>
      <c r="D29" s="79"/>
      <c r="E29" s="82"/>
      <c r="F29" s="100">
        <f>F11+F14+F18+F26</f>
        <v>339825</v>
      </c>
      <c r="G29" s="100">
        <f>G11+G14+G18+G26</f>
        <v>339825</v>
      </c>
    </row>
    <row r="30" spans="1:7" ht="12.75">
      <c r="A30" s="106"/>
      <c r="B30" s="107"/>
      <c r="C30" s="107"/>
      <c r="D30" s="107"/>
      <c r="E30" s="106"/>
      <c r="F30" s="108"/>
      <c r="G30" s="108"/>
    </row>
    <row r="31" spans="1:7" ht="12.75">
      <c r="A31" s="106"/>
      <c r="B31" s="107"/>
      <c r="C31" s="107"/>
      <c r="D31" s="107"/>
      <c r="E31" s="106"/>
      <c r="F31" s="108"/>
      <c r="G31" s="108"/>
    </row>
    <row r="33" spans="6:7" ht="12.75">
      <c r="F33" s="44" t="s">
        <v>106</v>
      </c>
      <c r="G33" s="44"/>
    </row>
    <row r="36" spans="6:7" ht="12.75">
      <c r="F36" s="319" t="s">
        <v>107</v>
      </c>
      <c r="G36" s="319"/>
    </row>
  </sheetData>
  <mergeCells count="3">
    <mergeCell ref="A7:I7"/>
    <mergeCell ref="A8:I8"/>
    <mergeCell ref="F36:G3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1:K43"/>
  <sheetViews>
    <sheetView workbookViewId="0" topLeftCell="A11">
      <selection activeCell="H11" sqref="H11"/>
    </sheetView>
  </sheetViews>
  <sheetFormatPr defaultColWidth="9.140625" defaultRowHeight="12.75"/>
  <cols>
    <col min="11" max="11" width="11.28125" style="0" bestFit="1" customWidth="1"/>
  </cols>
  <sheetData>
    <row r="1" ht="12.75">
      <c r="C1" s="109"/>
    </row>
    <row r="2" spans="3:11" ht="12.75">
      <c r="C2" s="109"/>
      <c r="H2" s="110" t="s">
        <v>274</v>
      </c>
      <c r="I2" s="111"/>
      <c r="J2" s="112"/>
      <c r="K2" s="112"/>
    </row>
    <row r="3" spans="3:11" ht="12.75">
      <c r="C3" s="109"/>
      <c r="H3" s="110" t="s">
        <v>687</v>
      </c>
      <c r="I3" s="112"/>
      <c r="J3" s="112"/>
      <c r="K3" s="112"/>
    </row>
    <row r="4" spans="3:11" ht="12.75">
      <c r="C4" s="109"/>
      <c r="H4" s="110" t="s">
        <v>2</v>
      </c>
      <c r="I4" s="112"/>
      <c r="J4" s="112"/>
      <c r="K4" s="112"/>
    </row>
    <row r="5" spans="3:11" ht="12.75">
      <c r="C5" s="109"/>
      <c r="H5" s="110" t="s">
        <v>686</v>
      </c>
      <c r="I5" s="112"/>
      <c r="J5" s="112"/>
      <c r="K5" s="112"/>
    </row>
    <row r="6" spans="3:11" ht="12.75">
      <c r="C6" s="109"/>
      <c r="H6" s="110"/>
      <c r="I6" s="112"/>
      <c r="J6" s="112"/>
      <c r="K6" s="112"/>
    </row>
    <row r="7" spans="3:11" ht="12.75">
      <c r="C7" s="109"/>
      <c r="H7" s="110"/>
      <c r="I7" s="112"/>
      <c r="J7" s="112"/>
      <c r="K7" s="112"/>
    </row>
    <row r="8" spans="3:11" ht="12.75">
      <c r="C8" s="109"/>
      <c r="I8" s="113"/>
      <c r="J8" s="113"/>
      <c r="K8" s="113"/>
    </row>
    <row r="9" spans="3:11" ht="28.5" customHeight="1">
      <c r="C9" s="324" t="s">
        <v>275</v>
      </c>
      <c r="D9" s="324"/>
      <c r="E9" s="324"/>
      <c r="F9" s="324"/>
      <c r="G9" s="324"/>
      <c r="H9" s="324"/>
      <c r="I9" s="324"/>
      <c r="J9" s="324"/>
      <c r="K9" s="324"/>
    </row>
    <row r="10" ht="12.75">
      <c r="C10" s="109"/>
    </row>
    <row r="11" ht="12.75">
      <c r="C11" s="109"/>
    </row>
    <row r="12" spans="3:11" ht="12.75">
      <c r="C12" s="114" t="s">
        <v>4</v>
      </c>
      <c r="D12" s="325" t="s">
        <v>5</v>
      </c>
      <c r="E12" s="325"/>
      <c r="F12" s="325"/>
      <c r="G12" s="325"/>
      <c r="H12" s="325"/>
      <c r="I12" s="325" t="s">
        <v>276</v>
      </c>
      <c r="J12" s="325"/>
      <c r="K12" s="325"/>
    </row>
    <row r="13" spans="3:11" ht="12.75">
      <c r="C13" s="115" t="s">
        <v>277</v>
      </c>
      <c r="D13" s="326" t="s">
        <v>278</v>
      </c>
      <c r="E13" s="326"/>
      <c r="F13" s="326"/>
      <c r="G13" s="326"/>
      <c r="H13" s="326"/>
      <c r="I13" s="327">
        <v>93845342</v>
      </c>
      <c r="J13" s="327"/>
      <c r="K13" s="327"/>
    </row>
    <row r="14" spans="3:11" ht="12.75">
      <c r="C14" s="115" t="s">
        <v>279</v>
      </c>
      <c r="D14" s="326" t="s">
        <v>280</v>
      </c>
      <c r="E14" s="326"/>
      <c r="F14" s="326"/>
      <c r="G14" s="326"/>
      <c r="H14" s="326"/>
      <c r="I14" s="327">
        <v>103401364</v>
      </c>
      <c r="J14" s="327"/>
      <c r="K14" s="327"/>
    </row>
    <row r="15" spans="3:11" ht="12.75">
      <c r="C15" s="115" t="s">
        <v>281</v>
      </c>
      <c r="D15" s="326" t="s">
        <v>282</v>
      </c>
      <c r="E15" s="326"/>
      <c r="F15" s="326"/>
      <c r="G15" s="326"/>
      <c r="H15" s="326"/>
      <c r="I15" s="327">
        <f>I13-I14</f>
        <v>-9556022</v>
      </c>
      <c r="J15" s="327"/>
      <c r="K15" s="327"/>
    </row>
    <row r="16" spans="3:11" ht="12.75">
      <c r="C16" s="115" t="s">
        <v>283</v>
      </c>
      <c r="D16" s="326" t="s">
        <v>284</v>
      </c>
      <c r="E16" s="326"/>
      <c r="F16" s="326"/>
      <c r="G16" s="326"/>
      <c r="H16" s="326"/>
      <c r="I16" s="327">
        <f>I17-I22</f>
        <v>9556022</v>
      </c>
      <c r="J16" s="327"/>
      <c r="K16" s="327"/>
    </row>
    <row r="17" spans="3:11" ht="12.75">
      <c r="C17" s="115" t="s">
        <v>111</v>
      </c>
      <c r="D17" s="326" t="s">
        <v>285</v>
      </c>
      <c r="E17" s="326"/>
      <c r="F17" s="326"/>
      <c r="G17" s="326"/>
      <c r="H17" s="326"/>
      <c r="I17" s="327">
        <f>I18+I19+I20+I21</f>
        <v>11662982</v>
      </c>
      <c r="J17" s="327"/>
      <c r="K17" s="327"/>
    </row>
    <row r="18" spans="3:11" ht="12.75">
      <c r="C18" s="116" t="s">
        <v>286</v>
      </c>
      <c r="D18" s="328" t="s">
        <v>287</v>
      </c>
      <c r="E18" s="329"/>
      <c r="F18" s="329"/>
      <c r="G18" s="329"/>
      <c r="H18" s="330"/>
      <c r="I18" s="331">
        <v>0</v>
      </c>
      <c r="J18" s="332"/>
      <c r="K18" s="316"/>
    </row>
    <row r="19" spans="3:11" ht="12.75">
      <c r="C19" s="116" t="s">
        <v>288</v>
      </c>
      <c r="D19" s="328" t="s">
        <v>289</v>
      </c>
      <c r="E19" s="317"/>
      <c r="F19" s="317"/>
      <c r="G19" s="317"/>
      <c r="H19" s="315"/>
      <c r="I19" s="331">
        <v>8293862</v>
      </c>
      <c r="J19" s="314"/>
      <c r="K19" s="333"/>
    </row>
    <row r="20" spans="3:11" ht="12.75">
      <c r="C20" s="117" t="s">
        <v>290</v>
      </c>
      <c r="D20" s="334" t="s">
        <v>291</v>
      </c>
      <c r="E20" s="334"/>
      <c r="F20" s="334"/>
      <c r="G20" s="334"/>
      <c r="H20" s="334"/>
      <c r="I20" s="335">
        <v>2369120</v>
      </c>
      <c r="J20" s="335"/>
      <c r="K20" s="335"/>
    </row>
    <row r="21" spans="3:11" ht="12.75">
      <c r="C21" s="117" t="s">
        <v>292</v>
      </c>
      <c r="D21" s="334" t="s">
        <v>293</v>
      </c>
      <c r="E21" s="334"/>
      <c r="F21" s="334"/>
      <c r="G21" s="334"/>
      <c r="H21" s="334"/>
      <c r="I21" s="335">
        <v>1000000</v>
      </c>
      <c r="J21" s="335"/>
      <c r="K21" s="335"/>
    </row>
    <row r="22" spans="3:11" ht="12.75">
      <c r="C22" s="115" t="s">
        <v>16</v>
      </c>
      <c r="D22" s="326" t="s">
        <v>294</v>
      </c>
      <c r="E22" s="326"/>
      <c r="F22" s="326"/>
      <c r="G22" s="326"/>
      <c r="H22" s="326"/>
      <c r="I22" s="327">
        <f>I23+I24</f>
        <v>2106960</v>
      </c>
      <c r="J22" s="327"/>
      <c r="K22" s="327"/>
    </row>
    <row r="23" spans="3:11" ht="12.75">
      <c r="C23" s="117" t="s">
        <v>286</v>
      </c>
      <c r="D23" s="334" t="s">
        <v>295</v>
      </c>
      <c r="E23" s="334"/>
      <c r="F23" s="334"/>
      <c r="G23" s="334"/>
      <c r="H23" s="334"/>
      <c r="I23" s="335">
        <v>1630500</v>
      </c>
      <c r="J23" s="335"/>
      <c r="K23" s="335"/>
    </row>
    <row r="24" spans="3:11" ht="12.75">
      <c r="C24" s="117" t="s">
        <v>288</v>
      </c>
      <c r="D24" s="334" t="s">
        <v>296</v>
      </c>
      <c r="E24" s="334"/>
      <c r="F24" s="334"/>
      <c r="G24" s="334"/>
      <c r="H24" s="334"/>
      <c r="I24" s="335">
        <v>476460</v>
      </c>
      <c r="J24" s="335"/>
      <c r="K24" s="335"/>
    </row>
    <row r="25" ht="12.75">
      <c r="C25" s="109"/>
    </row>
    <row r="26" spans="3:6" ht="12.75">
      <c r="C26" s="109"/>
      <c r="D26" s="119" t="s">
        <v>297</v>
      </c>
      <c r="E26" s="119"/>
      <c r="F26" s="119"/>
    </row>
    <row r="27" spans="3:11" ht="12.75">
      <c r="C27" s="109"/>
      <c r="D27" s="119" t="s">
        <v>298</v>
      </c>
      <c r="E27" s="119"/>
      <c r="F27" s="119"/>
      <c r="K27" s="120">
        <f>K30+K31+K32</f>
        <v>2369120</v>
      </c>
    </row>
    <row r="28" spans="3:11" ht="12.75">
      <c r="C28" s="109"/>
      <c r="D28" s="121" t="s">
        <v>11</v>
      </c>
      <c r="E28" s="119"/>
      <c r="F28" s="119"/>
      <c r="K28" s="120"/>
    </row>
    <row r="29" spans="3:11" ht="12.75">
      <c r="C29" s="109"/>
      <c r="D29" t="s">
        <v>299</v>
      </c>
      <c r="K29" s="122"/>
    </row>
    <row r="30" spans="3:11" ht="12.75">
      <c r="C30" s="109"/>
      <c r="D30" t="s">
        <v>300</v>
      </c>
      <c r="K30" s="123">
        <v>1149120</v>
      </c>
    </row>
    <row r="31" spans="3:11" ht="12.75">
      <c r="C31" s="109"/>
      <c r="D31" t="s">
        <v>301</v>
      </c>
      <c r="K31" s="123">
        <v>800000</v>
      </c>
    </row>
    <row r="32" spans="3:11" ht="12.75">
      <c r="C32" s="109"/>
      <c r="D32" t="s">
        <v>302</v>
      </c>
      <c r="K32" s="122">
        <v>420000</v>
      </c>
    </row>
    <row r="33" spans="3:11" ht="12.75">
      <c r="C33" s="109"/>
      <c r="K33" s="122"/>
    </row>
    <row r="34" spans="3:11" ht="12.75">
      <c r="C34" s="109"/>
      <c r="K34" s="122"/>
    </row>
    <row r="35" spans="3:11" ht="12.75">
      <c r="C35" s="109"/>
      <c r="K35" s="122"/>
    </row>
    <row r="36" spans="3:11" ht="12.75">
      <c r="C36" s="109"/>
      <c r="D36" s="303" t="s">
        <v>661</v>
      </c>
      <c r="E36" s="303"/>
      <c r="F36" s="303"/>
      <c r="G36" s="303"/>
      <c r="H36" s="303"/>
      <c r="I36" s="303"/>
      <c r="J36" s="303"/>
      <c r="K36" s="304">
        <f>K38</f>
        <v>1000000</v>
      </c>
    </row>
    <row r="37" spans="3:11" ht="12.75">
      <c r="C37" s="109"/>
      <c r="D37" t="s">
        <v>11</v>
      </c>
      <c r="K37" s="122"/>
    </row>
    <row r="38" spans="3:11" ht="12.75">
      <c r="C38" s="109"/>
      <c r="D38" t="s">
        <v>388</v>
      </c>
      <c r="K38" s="122">
        <v>1000000</v>
      </c>
    </row>
    <row r="39" ht="12.75">
      <c r="C39" s="109"/>
    </row>
    <row r="40" spans="3:9" ht="12.75">
      <c r="C40" s="109"/>
      <c r="I40" s="44" t="s">
        <v>106</v>
      </c>
    </row>
    <row r="41" ht="12.75">
      <c r="C41" s="109"/>
    </row>
    <row r="42" ht="12.75">
      <c r="C42" s="109"/>
    </row>
    <row r="43" spans="3:10" ht="12.75">
      <c r="C43" s="109"/>
      <c r="I43" s="319" t="s">
        <v>107</v>
      </c>
      <c r="J43" s="319"/>
    </row>
  </sheetData>
  <mergeCells count="28">
    <mergeCell ref="D24:H24"/>
    <mergeCell ref="I24:K24"/>
    <mergeCell ref="I43:J43"/>
    <mergeCell ref="D22:H22"/>
    <mergeCell ref="I22:K22"/>
    <mergeCell ref="D23:H23"/>
    <mergeCell ref="I23:K23"/>
    <mergeCell ref="D20:H20"/>
    <mergeCell ref="I20:K20"/>
    <mergeCell ref="D21:H21"/>
    <mergeCell ref="I21:K21"/>
    <mergeCell ref="D18:H18"/>
    <mergeCell ref="I18:K18"/>
    <mergeCell ref="D19:H19"/>
    <mergeCell ref="I19:K19"/>
    <mergeCell ref="D16:H16"/>
    <mergeCell ref="I16:K16"/>
    <mergeCell ref="D17:H17"/>
    <mergeCell ref="I17:K17"/>
    <mergeCell ref="D14:H14"/>
    <mergeCell ref="I14:K14"/>
    <mergeCell ref="D15:H15"/>
    <mergeCell ref="I15:K15"/>
    <mergeCell ref="C9:K9"/>
    <mergeCell ref="D12:H12"/>
    <mergeCell ref="I12:K12"/>
    <mergeCell ref="D13:H13"/>
    <mergeCell ref="I13:K1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168"/>
  <sheetViews>
    <sheetView tabSelected="1" workbookViewId="0" topLeftCell="B96">
      <selection activeCell="J104" sqref="J104"/>
    </sheetView>
  </sheetViews>
  <sheetFormatPr defaultColWidth="9.140625" defaultRowHeight="12.75"/>
  <cols>
    <col min="1" max="1" width="4.421875" style="0" hidden="1" customWidth="1"/>
    <col min="2" max="2" width="4.421875" style="0" customWidth="1"/>
    <col min="3" max="3" width="39.28125" style="0" customWidth="1"/>
    <col min="4" max="4" width="20.7109375" style="0" customWidth="1"/>
    <col min="5" max="5" width="9.8515625" style="0" customWidth="1"/>
    <col min="6" max="6" width="10.00390625" style="0" customWidth="1"/>
  </cols>
  <sheetData>
    <row r="2" spans="1:6" ht="12.75">
      <c r="A2" t="s">
        <v>0</v>
      </c>
      <c r="D2" s="110" t="s">
        <v>303</v>
      </c>
      <c r="E2" s="110"/>
      <c r="F2" s="110"/>
    </row>
    <row r="3" spans="4:6" ht="12.75">
      <c r="D3" s="110" t="s">
        <v>687</v>
      </c>
      <c r="E3" s="110"/>
      <c r="F3" s="110"/>
    </row>
    <row r="4" spans="4:6" ht="12.75">
      <c r="D4" s="110" t="s">
        <v>2</v>
      </c>
      <c r="E4" s="110"/>
      <c r="F4" s="110"/>
    </row>
    <row r="5" spans="4:6" ht="12.75">
      <c r="D5" s="110" t="s">
        <v>686</v>
      </c>
      <c r="E5" s="110"/>
      <c r="F5" s="110"/>
    </row>
    <row r="7" spans="1:6" ht="12.75">
      <c r="A7" s="336" t="s">
        <v>304</v>
      </c>
      <c r="B7" s="336"/>
      <c r="C7" s="336"/>
      <c r="D7" s="336"/>
      <c r="E7" s="336"/>
      <c r="F7" s="336"/>
    </row>
    <row r="9" spans="1:6" ht="22.5">
      <c r="A9" s="124" t="s">
        <v>220</v>
      </c>
      <c r="B9" s="124"/>
      <c r="C9" s="124" t="s">
        <v>305</v>
      </c>
      <c r="D9" s="124" t="s">
        <v>306</v>
      </c>
      <c r="E9" s="124" t="s">
        <v>307</v>
      </c>
      <c r="F9" s="124" t="s">
        <v>308</v>
      </c>
    </row>
    <row r="10" spans="1:6" s="126" customFormat="1" ht="8.25">
      <c r="A10" s="125">
        <v>1</v>
      </c>
      <c r="B10" s="125"/>
      <c r="C10" s="125">
        <v>2</v>
      </c>
      <c r="D10" s="125">
        <v>3</v>
      </c>
      <c r="E10" s="125">
        <v>4</v>
      </c>
      <c r="F10" s="125">
        <v>5</v>
      </c>
    </row>
    <row r="11" spans="1:6" s="119" customFormat="1" ht="12.75">
      <c r="A11" s="127"/>
      <c r="B11" s="127"/>
      <c r="C11" s="127" t="s">
        <v>17</v>
      </c>
      <c r="D11" s="127"/>
      <c r="E11" s="124"/>
      <c r="F11" s="128">
        <f>F12+F15</f>
        <v>3219000</v>
      </c>
    </row>
    <row r="12" spans="1:6" s="119" customFormat="1" ht="12.75">
      <c r="A12" s="127"/>
      <c r="B12" s="127"/>
      <c r="C12" s="93" t="s">
        <v>309</v>
      </c>
      <c r="D12" s="127"/>
      <c r="E12" s="124"/>
      <c r="F12" s="129">
        <f>F13</f>
        <v>1830000</v>
      </c>
    </row>
    <row r="13" spans="1:6" s="119" customFormat="1" ht="12.75">
      <c r="A13" s="127"/>
      <c r="B13" s="127"/>
      <c r="C13" s="93" t="s">
        <v>310</v>
      </c>
      <c r="D13" s="93"/>
      <c r="E13" s="130" t="s">
        <v>311</v>
      </c>
      <c r="F13" s="129">
        <v>1830000</v>
      </c>
    </row>
    <row r="14" spans="1:6" s="119" customFormat="1" ht="12.75">
      <c r="A14" s="127"/>
      <c r="B14" s="127"/>
      <c r="C14" s="93"/>
      <c r="D14" s="93"/>
      <c r="E14" s="130"/>
      <c r="F14" s="129"/>
    </row>
    <row r="15" spans="1:6" s="119" customFormat="1" ht="12.75">
      <c r="A15" s="127"/>
      <c r="B15" s="127"/>
      <c r="C15" s="93" t="s">
        <v>312</v>
      </c>
      <c r="D15" s="93"/>
      <c r="E15" s="130"/>
      <c r="F15" s="129">
        <f>F16+F17+F18+F19+F20+F21+F22+F23+F24+F25+F26+F27</f>
        <v>1389000</v>
      </c>
    </row>
    <row r="16" spans="1:6" s="119" customFormat="1" ht="21" customHeight="1">
      <c r="A16" s="127"/>
      <c r="B16" s="127"/>
      <c r="C16" s="93" t="s">
        <v>313</v>
      </c>
      <c r="D16" s="93" t="s">
        <v>314</v>
      </c>
      <c r="E16" s="130" t="s">
        <v>315</v>
      </c>
      <c r="F16" s="129">
        <v>250000</v>
      </c>
    </row>
    <row r="17" spans="1:6" s="119" customFormat="1" ht="22.5">
      <c r="A17" s="127"/>
      <c r="B17" s="127"/>
      <c r="C17" s="93" t="s">
        <v>316</v>
      </c>
      <c r="D17" s="93" t="s">
        <v>317</v>
      </c>
      <c r="E17" s="130" t="s">
        <v>315</v>
      </c>
      <c r="F17" s="129">
        <v>200000</v>
      </c>
    </row>
    <row r="18" spans="1:6" s="119" customFormat="1" ht="22.5">
      <c r="A18" s="127"/>
      <c r="B18" s="127"/>
      <c r="C18" s="93" t="s">
        <v>318</v>
      </c>
      <c r="D18" s="93" t="s">
        <v>319</v>
      </c>
      <c r="E18" s="130" t="s">
        <v>315</v>
      </c>
      <c r="F18" s="129">
        <v>170000</v>
      </c>
    </row>
    <row r="19" spans="1:6" s="119" customFormat="1" ht="33.75">
      <c r="A19" s="127"/>
      <c r="B19" s="127"/>
      <c r="C19" s="93" t="s">
        <v>320</v>
      </c>
      <c r="D19" s="93" t="s">
        <v>321</v>
      </c>
      <c r="E19" s="130" t="s">
        <v>315</v>
      </c>
      <c r="F19" s="129">
        <v>220000</v>
      </c>
    </row>
    <row r="20" spans="1:6" s="119" customFormat="1" ht="19.5" customHeight="1">
      <c r="A20" s="127"/>
      <c r="B20" s="127"/>
      <c r="C20" s="93" t="s">
        <v>322</v>
      </c>
      <c r="D20" s="131" t="s">
        <v>323</v>
      </c>
      <c r="E20" s="130" t="s">
        <v>315</v>
      </c>
      <c r="F20" s="129">
        <v>180000</v>
      </c>
    </row>
    <row r="21" spans="1:6" s="119" customFormat="1" ht="26.25" customHeight="1">
      <c r="A21" s="127"/>
      <c r="B21" s="127"/>
      <c r="C21" s="93" t="s">
        <v>324</v>
      </c>
      <c r="D21" s="131" t="s">
        <v>325</v>
      </c>
      <c r="E21" s="130" t="s">
        <v>315</v>
      </c>
      <c r="F21" s="129">
        <v>110000</v>
      </c>
    </row>
    <row r="22" spans="1:6" s="119" customFormat="1" ht="27" customHeight="1">
      <c r="A22" s="127"/>
      <c r="B22" s="127"/>
      <c r="C22" s="93" t="s">
        <v>326</v>
      </c>
      <c r="D22" s="131" t="s">
        <v>0</v>
      </c>
      <c r="E22" s="130" t="s">
        <v>315</v>
      </c>
      <c r="F22" s="129">
        <v>20000</v>
      </c>
    </row>
    <row r="23" spans="1:6" s="119" customFormat="1" ht="44.25" customHeight="1">
      <c r="A23" s="127"/>
      <c r="B23" s="127"/>
      <c r="C23" s="93" t="s">
        <v>327</v>
      </c>
      <c r="D23" s="131" t="s">
        <v>651</v>
      </c>
      <c r="E23" s="130" t="s">
        <v>315</v>
      </c>
      <c r="F23" s="129">
        <v>120000</v>
      </c>
    </row>
    <row r="24" spans="1:6" s="119" customFormat="1" ht="22.5" customHeight="1">
      <c r="A24" s="127"/>
      <c r="B24" s="127"/>
      <c r="C24" s="93" t="s">
        <v>328</v>
      </c>
      <c r="D24" s="131" t="s">
        <v>329</v>
      </c>
      <c r="E24" s="130" t="s">
        <v>315</v>
      </c>
      <c r="F24" s="129">
        <v>31000</v>
      </c>
    </row>
    <row r="25" spans="1:6" s="119" customFormat="1" ht="22.5" customHeight="1">
      <c r="A25" s="127"/>
      <c r="B25" s="127"/>
      <c r="C25" s="93" t="s">
        <v>652</v>
      </c>
      <c r="D25" s="131" t="s">
        <v>329</v>
      </c>
      <c r="E25" s="130" t="s">
        <v>315</v>
      </c>
      <c r="F25" s="129">
        <v>45000</v>
      </c>
    </row>
    <row r="26" spans="1:6" s="119" customFormat="1" ht="22.5" customHeight="1">
      <c r="A26" s="127"/>
      <c r="B26" s="127"/>
      <c r="C26" s="93" t="s">
        <v>330</v>
      </c>
      <c r="D26" s="131" t="s">
        <v>329</v>
      </c>
      <c r="E26" s="130" t="s">
        <v>315</v>
      </c>
      <c r="F26" s="129">
        <v>5000</v>
      </c>
    </row>
    <row r="27" spans="1:6" s="119" customFormat="1" ht="22.5" customHeight="1">
      <c r="A27" s="127"/>
      <c r="B27" s="127"/>
      <c r="C27" s="93" t="s">
        <v>653</v>
      </c>
      <c r="D27" s="131" t="s">
        <v>654</v>
      </c>
      <c r="E27" s="130" t="s">
        <v>315</v>
      </c>
      <c r="F27" s="129">
        <v>38000</v>
      </c>
    </row>
    <row r="28" spans="1:6" s="119" customFormat="1" ht="12" customHeight="1">
      <c r="A28" s="127"/>
      <c r="B28" s="127"/>
      <c r="C28" s="93"/>
      <c r="D28" s="131"/>
      <c r="E28" s="130"/>
      <c r="F28" s="129"/>
    </row>
    <row r="29" spans="1:6" s="119" customFormat="1" ht="12.75">
      <c r="A29" s="127" t="s">
        <v>16</v>
      </c>
      <c r="B29" s="127"/>
      <c r="C29" s="127" t="s">
        <v>20</v>
      </c>
      <c r="D29" s="127"/>
      <c r="E29" s="124"/>
      <c r="F29" s="128">
        <f>F30</f>
        <v>2456500</v>
      </c>
    </row>
    <row r="30" spans="1:6" ht="22.5">
      <c r="A30" s="127"/>
      <c r="B30" s="127"/>
      <c r="C30" s="93" t="s">
        <v>331</v>
      </c>
      <c r="D30" s="93"/>
      <c r="E30" s="130"/>
      <c r="F30" s="129">
        <f>F31+F32+F33+F34</f>
        <v>2456500</v>
      </c>
    </row>
    <row r="31" spans="1:6" ht="33.75">
      <c r="A31" s="127"/>
      <c r="B31" s="127"/>
      <c r="C31" s="93" t="s">
        <v>332</v>
      </c>
      <c r="D31" s="93" t="s">
        <v>333</v>
      </c>
      <c r="E31" s="130" t="s">
        <v>315</v>
      </c>
      <c r="F31" s="129">
        <v>13000</v>
      </c>
    </row>
    <row r="32" spans="1:6" ht="22.5">
      <c r="A32" s="132"/>
      <c r="B32" s="127"/>
      <c r="C32" s="93" t="s">
        <v>334</v>
      </c>
      <c r="D32" s="93"/>
      <c r="E32" s="130" t="s">
        <v>315</v>
      </c>
      <c r="F32" s="129">
        <v>217500</v>
      </c>
    </row>
    <row r="33" spans="1:6" ht="22.5">
      <c r="A33" s="132"/>
      <c r="B33" s="127"/>
      <c r="C33" s="93" t="s">
        <v>335</v>
      </c>
      <c r="D33" s="93" t="s">
        <v>336</v>
      </c>
      <c r="E33" s="130" t="s">
        <v>311</v>
      </c>
      <c r="F33" s="129">
        <v>2210000</v>
      </c>
    </row>
    <row r="34" spans="1:6" ht="22.5">
      <c r="A34" s="132"/>
      <c r="B34" s="133"/>
      <c r="C34" s="134" t="s">
        <v>337</v>
      </c>
      <c r="D34" s="134" t="s">
        <v>329</v>
      </c>
      <c r="E34" s="135" t="s">
        <v>315</v>
      </c>
      <c r="F34" s="136">
        <v>16000</v>
      </c>
    </row>
    <row r="35" spans="1:6" ht="12.75">
      <c r="A35" s="132"/>
      <c r="B35" s="133"/>
      <c r="C35" s="134"/>
      <c r="D35" s="134"/>
      <c r="E35" s="135"/>
      <c r="F35" s="136"/>
    </row>
    <row r="36" spans="1:6" ht="12.75">
      <c r="A36" s="127"/>
      <c r="B36" s="133"/>
      <c r="C36" s="133" t="s">
        <v>29</v>
      </c>
      <c r="D36" s="133"/>
      <c r="E36" s="137"/>
      <c r="F36" s="138">
        <f>F37+F40</f>
        <v>804000</v>
      </c>
    </row>
    <row r="37" spans="1:6" ht="22.5">
      <c r="A37" s="127"/>
      <c r="B37" s="127"/>
      <c r="C37" s="93" t="s">
        <v>135</v>
      </c>
      <c r="D37" s="127"/>
      <c r="E37" s="124"/>
      <c r="F37" s="129">
        <f>F38</f>
        <v>214000</v>
      </c>
    </row>
    <row r="38" spans="1:6" ht="22.5">
      <c r="A38" s="127"/>
      <c r="B38" s="127"/>
      <c r="C38" s="93" t="s">
        <v>338</v>
      </c>
      <c r="D38" s="127"/>
      <c r="E38" s="130" t="s">
        <v>315</v>
      </c>
      <c r="F38" s="129">
        <v>214000</v>
      </c>
    </row>
    <row r="39" spans="1:6" ht="12.75">
      <c r="A39" s="127"/>
      <c r="B39" s="127"/>
      <c r="C39" s="93"/>
      <c r="D39" s="127"/>
      <c r="E39" s="130"/>
      <c r="F39" s="139"/>
    </row>
    <row r="40" spans="1:6" ht="12.75">
      <c r="A40" s="127"/>
      <c r="B40" s="127"/>
      <c r="C40" s="93" t="s">
        <v>136</v>
      </c>
      <c r="D40" s="93"/>
      <c r="E40" s="130"/>
      <c r="F40" s="129">
        <f>F41</f>
        <v>590000</v>
      </c>
    </row>
    <row r="41" spans="1:6" ht="22.5">
      <c r="A41" s="127"/>
      <c r="B41" s="127"/>
      <c r="C41" s="93" t="s">
        <v>339</v>
      </c>
      <c r="D41" s="93" t="s">
        <v>340</v>
      </c>
      <c r="E41" s="130" t="s">
        <v>311</v>
      </c>
      <c r="F41" s="129">
        <v>590000</v>
      </c>
    </row>
    <row r="42" spans="1:6" ht="12.75">
      <c r="A42" s="127"/>
      <c r="B42" s="127"/>
      <c r="C42" s="93"/>
      <c r="D42" s="93"/>
      <c r="E42" s="130"/>
      <c r="F42" s="129"/>
    </row>
    <row r="43" spans="1:6" s="119" customFormat="1" ht="12.75">
      <c r="A43" s="127" t="s">
        <v>19</v>
      </c>
      <c r="B43" s="127"/>
      <c r="C43" s="127" t="s">
        <v>34</v>
      </c>
      <c r="D43" s="127"/>
      <c r="E43" s="124"/>
      <c r="F43" s="128">
        <f>SUM(F44:F46)</f>
        <v>257000</v>
      </c>
    </row>
    <row r="44" spans="1:6" s="119" customFormat="1" ht="22.5">
      <c r="A44" s="127"/>
      <c r="B44" s="127"/>
      <c r="C44" s="93" t="s">
        <v>140</v>
      </c>
      <c r="D44" s="127"/>
      <c r="E44" s="124"/>
      <c r="F44" s="129">
        <f>F45+F46</f>
        <v>128500</v>
      </c>
    </row>
    <row r="45" spans="1:6" s="119" customFormat="1" ht="22.5" customHeight="1">
      <c r="A45" s="127"/>
      <c r="B45" s="127"/>
      <c r="C45" s="93" t="s">
        <v>341</v>
      </c>
      <c r="D45" s="127"/>
      <c r="E45" s="130" t="s">
        <v>315</v>
      </c>
      <c r="F45" s="129">
        <v>62000</v>
      </c>
    </row>
    <row r="46" spans="1:6" s="119" customFormat="1" ht="12.75">
      <c r="A46" s="127"/>
      <c r="B46" s="127"/>
      <c r="C46" s="93" t="s">
        <v>342</v>
      </c>
      <c r="D46" s="93"/>
      <c r="E46" s="130" t="s">
        <v>315</v>
      </c>
      <c r="F46" s="129">
        <v>66500</v>
      </c>
    </row>
    <row r="47" spans="1:6" s="119" customFormat="1" ht="12.75">
      <c r="A47" s="127"/>
      <c r="B47" s="127"/>
      <c r="C47" s="93"/>
      <c r="D47" s="93"/>
      <c r="E47" s="130"/>
      <c r="F47" s="129"/>
    </row>
    <row r="48" spans="1:6" s="119" customFormat="1" ht="22.5">
      <c r="A48" s="127"/>
      <c r="B48" s="127"/>
      <c r="C48" s="140" t="s">
        <v>42</v>
      </c>
      <c r="D48" s="93"/>
      <c r="E48" s="130"/>
      <c r="F48" s="141">
        <f>F49+F53</f>
        <v>153000</v>
      </c>
    </row>
    <row r="49" spans="1:6" s="119" customFormat="1" ht="12.75">
      <c r="A49" s="127"/>
      <c r="B49" s="127"/>
      <c r="C49" s="93" t="s">
        <v>149</v>
      </c>
      <c r="D49" s="93"/>
      <c r="E49" s="130"/>
      <c r="F49" s="129">
        <f>F50+F51</f>
        <v>131000</v>
      </c>
    </row>
    <row r="50" spans="1:6" s="119" customFormat="1" ht="33.75">
      <c r="A50" s="127"/>
      <c r="B50" s="127"/>
      <c r="C50" s="93" t="s">
        <v>343</v>
      </c>
      <c r="D50" s="93" t="s">
        <v>696</v>
      </c>
      <c r="E50" s="130"/>
      <c r="F50" s="129">
        <v>126000</v>
      </c>
    </row>
    <row r="51" spans="1:6" s="119" customFormat="1" ht="22.5">
      <c r="A51" s="127"/>
      <c r="B51" s="127"/>
      <c r="C51" s="93" t="s">
        <v>344</v>
      </c>
      <c r="D51" s="93" t="s">
        <v>329</v>
      </c>
      <c r="E51" s="130" t="s">
        <v>315</v>
      </c>
      <c r="F51" s="129">
        <v>5000</v>
      </c>
    </row>
    <row r="52" spans="1:6" s="119" customFormat="1" ht="12.75">
      <c r="A52" s="127"/>
      <c r="B52" s="127"/>
      <c r="C52" s="93"/>
      <c r="D52" s="93"/>
      <c r="E52" s="130"/>
      <c r="F52" s="129"/>
    </row>
    <row r="53" spans="1:6" s="119" customFormat="1" ht="12.75">
      <c r="A53" s="127"/>
      <c r="B53" s="127"/>
      <c r="C53" s="93" t="s">
        <v>152</v>
      </c>
      <c r="D53" s="93"/>
      <c r="E53" s="130"/>
      <c r="F53" s="129">
        <f>F54</f>
        <v>22000</v>
      </c>
    </row>
    <row r="54" spans="1:6" s="119" customFormat="1" ht="22.5">
      <c r="A54" s="127"/>
      <c r="B54" s="127"/>
      <c r="C54" s="93" t="s">
        <v>345</v>
      </c>
      <c r="D54" s="93" t="s">
        <v>329</v>
      </c>
      <c r="E54" s="130" t="s">
        <v>315</v>
      </c>
      <c r="F54" s="129">
        <v>22000</v>
      </c>
    </row>
    <row r="55" spans="1:6" s="119" customFormat="1" ht="12.75">
      <c r="A55" s="127"/>
      <c r="B55" s="127"/>
      <c r="C55" s="93"/>
      <c r="D55" s="93"/>
      <c r="E55" s="130"/>
      <c r="F55" s="129"/>
    </row>
    <row r="56" spans="1:6" s="119" customFormat="1" ht="12.75">
      <c r="A56" s="127" t="s">
        <v>28</v>
      </c>
      <c r="B56" s="127"/>
      <c r="C56" s="127" t="s">
        <v>69</v>
      </c>
      <c r="D56" s="127"/>
      <c r="E56" s="124"/>
      <c r="F56" s="128">
        <f>F57+F69+F79+F86+F89</f>
        <v>6072700</v>
      </c>
    </row>
    <row r="57" spans="1:6" ht="12.75">
      <c r="A57" s="127"/>
      <c r="B57" s="127"/>
      <c r="C57" s="93" t="s">
        <v>164</v>
      </c>
      <c r="D57" s="93"/>
      <c r="E57" s="130"/>
      <c r="F57" s="129">
        <f>SUM(F58:F67)</f>
        <v>845800</v>
      </c>
    </row>
    <row r="58" spans="1:6" ht="33.75">
      <c r="A58" s="127"/>
      <c r="B58" s="127"/>
      <c r="C58" s="93" t="s">
        <v>346</v>
      </c>
      <c r="D58" s="93" t="s">
        <v>333</v>
      </c>
      <c r="E58" s="130" t="s">
        <v>315</v>
      </c>
      <c r="F58" s="129">
        <v>16000</v>
      </c>
    </row>
    <row r="59" spans="1:6" ht="22.5">
      <c r="A59" s="127"/>
      <c r="B59" s="127"/>
      <c r="C59" s="93" t="s">
        <v>347</v>
      </c>
      <c r="D59" s="93" t="s">
        <v>333</v>
      </c>
      <c r="E59" s="130" t="s">
        <v>315</v>
      </c>
      <c r="F59" s="129">
        <v>4000</v>
      </c>
    </row>
    <row r="60" spans="1:6" ht="22.5" customHeight="1">
      <c r="A60" s="127"/>
      <c r="B60" s="127"/>
      <c r="C60" s="93" t="s">
        <v>348</v>
      </c>
      <c r="D60" s="93" t="s">
        <v>333</v>
      </c>
      <c r="E60" s="130" t="s">
        <v>315</v>
      </c>
      <c r="F60" s="129">
        <v>5000</v>
      </c>
    </row>
    <row r="61" spans="1:6" ht="22.5">
      <c r="A61" s="127"/>
      <c r="B61" s="127"/>
      <c r="C61" s="93" t="s">
        <v>349</v>
      </c>
      <c r="D61" s="93" t="s">
        <v>333</v>
      </c>
      <c r="E61" s="130" t="s">
        <v>315</v>
      </c>
      <c r="F61" s="129">
        <v>25000</v>
      </c>
    </row>
    <row r="62" spans="1:6" ht="22.5">
      <c r="A62" s="127"/>
      <c r="B62" s="127"/>
      <c r="C62" s="93" t="s">
        <v>350</v>
      </c>
      <c r="D62" s="93"/>
      <c r="E62" s="130" t="s">
        <v>311</v>
      </c>
      <c r="F62" s="129">
        <v>500000</v>
      </c>
    </row>
    <row r="63" spans="1:6" ht="22.5">
      <c r="A63" s="127"/>
      <c r="B63" s="127"/>
      <c r="C63" s="93" t="s">
        <v>351</v>
      </c>
      <c r="D63" s="93"/>
      <c r="E63" s="130" t="s">
        <v>315</v>
      </c>
      <c r="F63" s="129">
        <v>5000</v>
      </c>
    </row>
    <row r="64" spans="1:6" ht="22.5">
      <c r="A64" s="127"/>
      <c r="B64" s="127"/>
      <c r="C64" s="93" t="s">
        <v>655</v>
      </c>
      <c r="D64" s="93"/>
      <c r="E64" s="130" t="s">
        <v>315</v>
      </c>
      <c r="F64" s="129">
        <v>7400</v>
      </c>
    </row>
    <row r="65" spans="1:6" ht="22.5">
      <c r="A65" s="127"/>
      <c r="B65" s="127"/>
      <c r="C65" s="93" t="s">
        <v>656</v>
      </c>
      <c r="D65" s="93"/>
      <c r="E65" s="130" t="s">
        <v>315</v>
      </c>
      <c r="F65" s="129">
        <v>7400</v>
      </c>
    </row>
    <row r="66" spans="1:6" ht="22.5">
      <c r="A66" s="127"/>
      <c r="B66" s="127"/>
      <c r="C66" s="93" t="s">
        <v>657</v>
      </c>
      <c r="D66" s="93"/>
      <c r="E66" s="130" t="s">
        <v>315</v>
      </c>
      <c r="F66" s="129">
        <v>250000</v>
      </c>
    </row>
    <row r="67" spans="1:6" ht="12.75">
      <c r="A67" s="127"/>
      <c r="B67" s="127"/>
      <c r="C67" s="93" t="s">
        <v>694</v>
      </c>
      <c r="D67" s="93"/>
      <c r="E67" s="130" t="s">
        <v>315</v>
      </c>
      <c r="F67" s="129">
        <v>26000</v>
      </c>
    </row>
    <row r="68" spans="1:6" ht="12.75">
      <c r="A68" s="127"/>
      <c r="B68" s="127"/>
      <c r="C68" s="93"/>
      <c r="D68" s="93"/>
      <c r="E68" s="130"/>
      <c r="F68" s="129"/>
    </row>
    <row r="69" spans="1:6" ht="12.75">
      <c r="A69" s="127"/>
      <c r="B69" s="127"/>
      <c r="C69" s="93" t="s">
        <v>166</v>
      </c>
      <c r="D69" s="93"/>
      <c r="E69" s="130"/>
      <c r="F69" s="129">
        <f>F70+F71+F72+F73+F74+F75+F76+F77</f>
        <v>62900</v>
      </c>
    </row>
    <row r="70" spans="1:6" ht="22.5">
      <c r="A70" s="127"/>
      <c r="B70" s="127"/>
      <c r="C70" s="93" t="s">
        <v>352</v>
      </c>
      <c r="D70" s="93" t="s">
        <v>353</v>
      </c>
      <c r="E70" s="130" t="s">
        <v>315</v>
      </c>
      <c r="F70" s="129">
        <v>24000</v>
      </c>
    </row>
    <row r="71" spans="1:6" ht="22.5">
      <c r="A71" s="127"/>
      <c r="B71" s="127"/>
      <c r="C71" s="93" t="s">
        <v>354</v>
      </c>
      <c r="D71" s="93" t="s">
        <v>333</v>
      </c>
      <c r="E71" s="130" t="s">
        <v>315</v>
      </c>
      <c r="F71" s="129">
        <v>5000</v>
      </c>
    </row>
    <row r="72" spans="1:6" ht="22.5">
      <c r="A72" s="127"/>
      <c r="B72" s="127"/>
      <c r="C72" s="93" t="s">
        <v>355</v>
      </c>
      <c r="D72" s="93" t="s">
        <v>356</v>
      </c>
      <c r="E72" s="130" t="s">
        <v>315</v>
      </c>
      <c r="F72" s="129">
        <v>7000</v>
      </c>
    </row>
    <row r="73" spans="1:6" ht="22.5">
      <c r="A73" s="127"/>
      <c r="B73" s="127"/>
      <c r="C73" s="93" t="s">
        <v>357</v>
      </c>
      <c r="D73" s="93" t="s">
        <v>333</v>
      </c>
      <c r="E73" s="130" t="s">
        <v>315</v>
      </c>
      <c r="F73" s="129">
        <v>3500</v>
      </c>
    </row>
    <row r="74" spans="1:6" ht="22.5">
      <c r="A74" s="127"/>
      <c r="B74" s="127"/>
      <c r="C74" s="93" t="s">
        <v>358</v>
      </c>
      <c r="D74" s="93" t="s">
        <v>333</v>
      </c>
      <c r="E74" s="130" t="s">
        <v>315</v>
      </c>
      <c r="F74" s="129">
        <v>4000</v>
      </c>
    </row>
    <row r="75" spans="1:6" ht="23.25" customHeight="1">
      <c r="A75" s="127"/>
      <c r="B75" s="127"/>
      <c r="C75" s="93" t="s">
        <v>359</v>
      </c>
      <c r="D75" s="93" t="s">
        <v>333</v>
      </c>
      <c r="E75" s="130" t="s">
        <v>315</v>
      </c>
      <c r="F75" s="129">
        <v>3700</v>
      </c>
    </row>
    <row r="76" spans="1:6" ht="22.5">
      <c r="A76" s="127"/>
      <c r="B76" s="127"/>
      <c r="C76" s="93" t="s">
        <v>360</v>
      </c>
      <c r="D76" s="93" t="s">
        <v>333</v>
      </c>
      <c r="E76" s="130" t="s">
        <v>315</v>
      </c>
      <c r="F76" s="129">
        <v>9200</v>
      </c>
    </row>
    <row r="77" spans="1:6" ht="12.75">
      <c r="A77" s="127"/>
      <c r="B77" s="127"/>
      <c r="C77" s="93" t="s">
        <v>361</v>
      </c>
      <c r="D77" s="93" t="s">
        <v>333</v>
      </c>
      <c r="E77" s="130" t="s">
        <v>315</v>
      </c>
      <c r="F77" s="129">
        <v>6500</v>
      </c>
    </row>
    <row r="78" spans="1:6" ht="12.75">
      <c r="A78" s="127"/>
      <c r="B78" s="127"/>
      <c r="C78" s="93"/>
      <c r="D78" s="93"/>
      <c r="E78" s="130"/>
      <c r="F78" s="129"/>
    </row>
    <row r="79" spans="1:6" ht="12.75">
      <c r="A79" s="127"/>
      <c r="B79" s="127"/>
      <c r="C79" s="93" t="s">
        <v>168</v>
      </c>
      <c r="D79" s="93"/>
      <c r="E79" s="130"/>
      <c r="F79" s="129">
        <f>F80+F81+F82+F83+F84</f>
        <v>5108000</v>
      </c>
    </row>
    <row r="80" spans="1:6" ht="33.75">
      <c r="A80" s="127"/>
      <c r="B80" s="127"/>
      <c r="C80" s="93" t="s">
        <v>362</v>
      </c>
      <c r="D80" s="93" t="s">
        <v>353</v>
      </c>
      <c r="E80" s="130" t="s">
        <v>315</v>
      </c>
      <c r="F80" s="142">
        <v>12000</v>
      </c>
    </row>
    <row r="81" spans="1:6" ht="22.5">
      <c r="A81" s="127"/>
      <c r="B81" s="127"/>
      <c r="C81" s="93" t="s">
        <v>363</v>
      </c>
      <c r="D81" s="93" t="s">
        <v>333</v>
      </c>
      <c r="E81" s="130" t="s">
        <v>315</v>
      </c>
      <c r="F81" s="129">
        <v>6000</v>
      </c>
    </row>
    <row r="82" spans="1:6" ht="22.5">
      <c r="A82" s="127"/>
      <c r="B82" s="127"/>
      <c r="C82" s="93" t="s">
        <v>364</v>
      </c>
      <c r="D82" s="93" t="s">
        <v>340</v>
      </c>
      <c r="E82" s="130" t="s">
        <v>311</v>
      </c>
      <c r="F82" s="129">
        <v>3690000</v>
      </c>
    </row>
    <row r="83" spans="1:6" ht="33.75">
      <c r="A83" s="127"/>
      <c r="B83" s="127"/>
      <c r="C83" s="93" t="s">
        <v>683</v>
      </c>
      <c r="D83" s="93"/>
      <c r="E83" s="130" t="s">
        <v>311</v>
      </c>
      <c r="F83" s="129">
        <v>1000000</v>
      </c>
    </row>
    <row r="84" spans="1:6" ht="22.5">
      <c r="A84" s="127"/>
      <c r="B84" s="127"/>
      <c r="C84" s="93" t="s">
        <v>658</v>
      </c>
      <c r="D84" s="93"/>
      <c r="E84" s="130" t="s">
        <v>311</v>
      </c>
      <c r="F84" s="129">
        <v>400000</v>
      </c>
    </row>
    <row r="85" spans="1:6" ht="12.75">
      <c r="A85" s="127"/>
      <c r="B85" s="127"/>
      <c r="C85" s="93"/>
      <c r="D85" s="93"/>
      <c r="E85" s="130"/>
      <c r="F85" s="129"/>
    </row>
    <row r="86" spans="1:6" ht="22.5">
      <c r="A86" s="127"/>
      <c r="B86" s="127"/>
      <c r="C86" s="93" t="s">
        <v>170</v>
      </c>
      <c r="D86" s="93"/>
      <c r="E86" s="130"/>
      <c r="F86" s="129">
        <f>F87+F88</f>
        <v>8000</v>
      </c>
    </row>
    <row r="87" spans="1:6" ht="21" customHeight="1">
      <c r="A87" s="127"/>
      <c r="B87" s="127"/>
      <c r="C87" s="93" t="s">
        <v>365</v>
      </c>
      <c r="D87" s="93" t="s">
        <v>356</v>
      </c>
      <c r="E87" s="130" t="s">
        <v>315</v>
      </c>
      <c r="F87" s="129">
        <v>8000</v>
      </c>
    </row>
    <row r="88" spans="1:6" ht="12.75" customHeight="1">
      <c r="A88" s="127"/>
      <c r="B88" s="127"/>
      <c r="C88" s="93"/>
      <c r="D88" s="93"/>
      <c r="E88" s="130"/>
      <c r="F88" s="129"/>
    </row>
    <row r="89" spans="1:6" ht="14.25" customHeight="1">
      <c r="A89" s="127"/>
      <c r="B89" s="127"/>
      <c r="C89" s="93" t="s">
        <v>173</v>
      </c>
      <c r="D89" s="93"/>
      <c r="E89" s="130"/>
      <c r="F89" s="129">
        <f>F90+F91+F92+F93+F94+F95</f>
        <v>48000</v>
      </c>
    </row>
    <row r="90" spans="1:6" ht="23.25" customHeight="1">
      <c r="A90" s="127"/>
      <c r="B90" s="127"/>
      <c r="C90" s="93" t="s">
        <v>366</v>
      </c>
      <c r="D90" s="93" t="s">
        <v>333</v>
      </c>
      <c r="E90" s="130" t="s">
        <v>315</v>
      </c>
      <c r="F90" s="129">
        <v>5000</v>
      </c>
    </row>
    <row r="91" spans="1:6" ht="23.25" customHeight="1">
      <c r="A91" s="127"/>
      <c r="B91" s="127"/>
      <c r="C91" s="93" t="s">
        <v>367</v>
      </c>
      <c r="D91" s="93" t="s">
        <v>333</v>
      </c>
      <c r="E91" s="130" t="s">
        <v>315</v>
      </c>
      <c r="F91" s="129">
        <v>5000</v>
      </c>
    </row>
    <row r="92" spans="1:6" ht="23.25" customHeight="1">
      <c r="A92" s="127"/>
      <c r="B92" s="127"/>
      <c r="C92" s="93" t="s">
        <v>368</v>
      </c>
      <c r="D92" s="93" t="s">
        <v>333</v>
      </c>
      <c r="E92" s="130" t="s">
        <v>315</v>
      </c>
      <c r="F92" s="129">
        <v>6500</v>
      </c>
    </row>
    <row r="93" spans="1:6" ht="25.5" customHeight="1">
      <c r="A93" s="127"/>
      <c r="B93" s="127"/>
      <c r="C93" s="93" t="s">
        <v>369</v>
      </c>
      <c r="D93" s="93" t="s">
        <v>333</v>
      </c>
      <c r="E93" s="130" t="s">
        <v>315</v>
      </c>
      <c r="F93" s="129">
        <v>8000</v>
      </c>
    </row>
    <row r="94" spans="1:6" ht="35.25" customHeight="1">
      <c r="A94" s="127"/>
      <c r="B94" s="127"/>
      <c r="C94" s="93" t="s">
        <v>370</v>
      </c>
      <c r="D94" s="93" t="s">
        <v>333</v>
      </c>
      <c r="E94" s="130" t="s">
        <v>315</v>
      </c>
      <c r="F94" s="129">
        <v>19500</v>
      </c>
    </row>
    <row r="95" spans="1:6" ht="25.5" customHeight="1">
      <c r="A95" s="127"/>
      <c r="B95" s="127"/>
      <c r="C95" s="93" t="s">
        <v>371</v>
      </c>
      <c r="D95" s="93" t="s">
        <v>333</v>
      </c>
      <c r="E95" s="130" t="s">
        <v>315</v>
      </c>
      <c r="F95" s="129">
        <v>4000</v>
      </c>
    </row>
    <row r="96" spans="1:6" ht="13.5" customHeight="1">
      <c r="A96" s="127"/>
      <c r="B96" s="127"/>
      <c r="C96" s="93"/>
      <c r="D96" s="93"/>
      <c r="E96" s="130"/>
      <c r="F96" s="129"/>
    </row>
    <row r="97" spans="1:6" ht="12.75" customHeight="1">
      <c r="A97" s="127"/>
      <c r="B97" s="127"/>
      <c r="C97" s="140" t="s">
        <v>82</v>
      </c>
      <c r="D97" s="140"/>
      <c r="E97" s="143"/>
      <c r="F97" s="141">
        <f>F98</f>
        <v>100000</v>
      </c>
    </row>
    <row r="98" spans="1:6" ht="12.75" customHeight="1">
      <c r="A98" s="127"/>
      <c r="B98" s="127"/>
      <c r="C98" s="93" t="s">
        <v>182</v>
      </c>
      <c r="D98" s="93"/>
      <c r="E98" s="130"/>
      <c r="F98" s="129">
        <f>F99</f>
        <v>100000</v>
      </c>
    </row>
    <row r="99" spans="1:6" ht="14.25" customHeight="1">
      <c r="A99" s="127"/>
      <c r="B99" s="127"/>
      <c r="C99" s="93" t="s">
        <v>372</v>
      </c>
      <c r="D99" s="93"/>
      <c r="E99" s="130" t="s">
        <v>311</v>
      </c>
      <c r="F99" s="129">
        <v>100000</v>
      </c>
    </row>
    <row r="100" spans="1:6" ht="14.25" customHeight="1">
      <c r="A100" s="127"/>
      <c r="B100" s="127"/>
      <c r="C100" s="93"/>
      <c r="D100" s="93"/>
      <c r="E100" s="130"/>
      <c r="F100" s="129"/>
    </row>
    <row r="101" spans="1:6" ht="22.5">
      <c r="A101" s="127"/>
      <c r="B101" s="127"/>
      <c r="C101" s="140" t="s">
        <v>93</v>
      </c>
      <c r="D101" s="93"/>
      <c r="E101" s="130"/>
      <c r="F101" s="141">
        <f>F102+F107+F110+F113</f>
        <v>1922294</v>
      </c>
    </row>
    <row r="102" spans="1:6" ht="12.75">
      <c r="A102" s="127"/>
      <c r="B102" s="127"/>
      <c r="C102" s="131" t="s">
        <v>199</v>
      </c>
      <c r="D102" s="93"/>
      <c r="E102" s="130"/>
      <c r="F102" s="139">
        <f>F103+F104+F105</f>
        <v>1357994</v>
      </c>
    </row>
    <row r="103" spans="1:6" ht="22.5">
      <c r="A103" s="127"/>
      <c r="B103" s="127"/>
      <c r="C103" s="131" t="s">
        <v>373</v>
      </c>
      <c r="D103" s="93" t="s">
        <v>340</v>
      </c>
      <c r="E103" s="130" t="s">
        <v>311</v>
      </c>
      <c r="F103" s="139">
        <v>386106</v>
      </c>
    </row>
    <row r="104" spans="1:6" ht="33.75">
      <c r="A104" s="127"/>
      <c r="B104" s="127"/>
      <c r="C104" s="131" t="s">
        <v>374</v>
      </c>
      <c r="D104" s="93" t="s">
        <v>375</v>
      </c>
      <c r="E104" s="130" t="s">
        <v>311</v>
      </c>
      <c r="F104" s="139">
        <v>962128</v>
      </c>
    </row>
    <row r="105" spans="1:6" ht="33.75">
      <c r="A105" s="127"/>
      <c r="B105" s="127"/>
      <c r="C105" s="131" t="s">
        <v>560</v>
      </c>
      <c r="D105" s="93" t="s">
        <v>659</v>
      </c>
      <c r="E105" s="130" t="s">
        <v>315</v>
      </c>
      <c r="F105" s="139">
        <v>9760</v>
      </c>
    </row>
    <row r="106" spans="1:6" ht="12.75">
      <c r="A106" s="127"/>
      <c r="B106" s="127"/>
      <c r="C106" s="131"/>
      <c r="D106" s="93"/>
      <c r="E106" s="130"/>
      <c r="F106" s="139"/>
    </row>
    <row r="107" spans="1:6" ht="12.75">
      <c r="A107" s="127"/>
      <c r="B107" s="127"/>
      <c r="C107" s="131" t="s">
        <v>200</v>
      </c>
      <c r="D107" s="93"/>
      <c r="E107" s="130"/>
      <c r="F107" s="139">
        <f>F108</f>
        <v>420000</v>
      </c>
    </row>
    <row r="108" spans="1:6" ht="12.75">
      <c r="A108" s="127"/>
      <c r="B108" s="127"/>
      <c r="C108" s="131" t="s">
        <v>302</v>
      </c>
      <c r="D108" s="93"/>
      <c r="E108" s="130" t="s">
        <v>311</v>
      </c>
      <c r="F108" s="139">
        <v>420000</v>
      </c>
    </row>
    <row r="109" spans="1:6" ht="12.75">
      <c r="A109" s="127"/>
      <c r="B109" s="127"/>
      <c r="C109" s="131"/>
      <c r="D109" s="93"/>
      <c r="E109" s="130"/>
      <c r="F109" s="139"/>
    </row>
    <row r="110" spans="1:6" ht="12.75">
      <c r="A110" s="127"/>
      <c r="B110" s="127"/>
      <c r="C110" s="131" t="s">
        <v>201</v>
      </c>
      <c r="D110" s="93"/>
      <c r="E110" s="130"/>
      <c r="F110" s="139">
        <f>F111</f>
        <v>20000</v>
      </c>
    </row>
    <row r="111" spans="1:6" ht="22.5">
      <c r="A111" s="127"/>
      <c r="B111" s="127"/>
      <c r="C111" s="131" t="s">
        <v>376</v>
      </c>
      <c r="D111" s="93" t="s">
        <v>377</v>
      </c>
      <c r="E111" s="130" t="s">
        <v>315</v>
      </c>
      <c r="F111" s="139">
        <v>20000</v>
      </c>
    </row>
    <row r="112" spans="1:6" ht="12.75">
      <c r="A112" s="127"/>
      <c r="B112" s="127"/>
      <c r="C112" s="131"/>
      <c r="D112" s="93"/>
      <c r="E112" s="130"/>
      <c r="F112" s="139"/>
    </row>
    <row r="113" spans="1:6" ht="12.75">
      <c r="A113" s="127"/>
      <c r="B113" s="127"/>
      <c r="C113" s="131" t="s">
        <v>205</v>
      </c>
      <c r="D113" s="93"/>
      <c r="E113" s="130"/>
      <c r="F113" s="139">
        <f>SUM(F114:F129)</f>
        <v>124300</v>
      </c>
    </row>
    <row r="114" spans="1:6" ht="22.5">
      <c r="A114" s="127"/>
      <c r="B114" s="127"/>
      <c r="C114" s="131" t="s">
        <v>378</v>
      </c>
      <c r="D114" s="93" t="s">
        <v>329</v>
      </c>
      <c r="E114" s="130" t="s">
        <v>315</v>
      </c>
      <c r="F114" s="139">
        <v>2700</v>
      </c>
    </row>
    <row r="115" spans="1:6" ht="22.5">
      <c r="A115" s="127"/>
      <c r="B115" s="127"/>
      <c r="C115" s="131" t="s">
        <v>379</v>
      </c>
      <c r="D115" s="93" t="s">
        <v>329</v>
      </c>
      <c r="E115" s="130" t="s">
        <v>315</v>
      </c>
      <c r="F115" s="139">
        <v>5800</v>
      </c>
    </row>
    <row r="116" spans="1:6" ht="22.5">
      <c r="A116" s="127"/>
      <c r="B116" s="127"/>
      <c r="C116" s="131" t="s">
        <v>380</v>
      </c>
      <c r="D116" s="93" t="s">
        <v>329</v>
      </c>
      <c r="E116" s="130" t="s">
        <v>315</v>
      </c>
      <c r="F116" s="139">
        <v>2600</v>
      </c>
    </row>
    <row r="117" spans="1:6" ht="22.5">
      <c r="A117" s="127"/>
      <c r="B117" s="127"/>
      <c r="C117" s="93" t="s">
        <v>381</v>
      </c>
      <c r="D117" s="93" t="s">
        <v>329</v>
      </c>
      <c r="E117" s="130" t="s">
        <v>315</v>
      </c>
      <c r="F117" s="129">
        <v>4000</v>
      </c>
    </row>
    <row r="118" spans="1:6" ht="22.5">
      <c r="A118" s="127"/>
      <c r="B118" s="127"/>
      <c r="C118" s="93" t="s">
        <v>382</v>
      </c>
      <c r="D118" s="93" t="s">
        <v>329</v>
      </c>
      <c r="E118" s="130" t="s">
        <v>315</v>
      </c>
      <c r="F118" s="129">
        <v>3500</v>
      </c>
    </row>
    <row r="119" spans="1:6" ht="22.5">
      <c r="A119" s="127"/>
      <c r="B119" s="127"/>
      <c r="C119" s="93" t="s">
        <v>383</v>
      </c>
      <c r="D119" s="93" t="s">
        <v>329</v>
      </c>
      <c r="E119" s="130" t="s">
        <v>315</v>
      </c>
      <c r="F119" s="129">
        <v>5500</v>
      </c>
    </row>
    <row r="120" spans="1:6" ht="22.5">
      <c r="A120" s="127"/>
      <c r="B120" s="127"/>
      <c r="C120" s="93" t="s">
        <v>384</v>
      </c>
      <c r="D120" s="93" t="s">
        <v>329</v>
      </c>
      <c r="E120" s="130" t="s">
        <v>315</v>
      </c>
      <c r="F120" s="129">
        <v>5500</v>
      </c>
    </row>
    <row r="121" spans="1:6" ht="22.5">
      <c r="A121" s="127"/>
      <c r="B121" s="127"/>
      <c r="C121" s="93" t="s">
        <v>385</v>
      </c>
      <c r="D121" s="93" t="s">
        <v>329</v>
      </c>
      <c r="E121" s="130" t="s">
        <v>315</v>
      </c>
      <c r="F121" s="129">
        <v>5500</v>
      </c>
    </row>
    <row r="122" spans="1:6" ht="22.5">
      <c r="A122" s="127"/>
      <c r="B122" s="127"/>
      <c r="C122" s="93" t="s">
        <v>386</v>
      </c>
      <c r="D122" s="93" t="s">
        <v>329</v>
      </c>
      <c r="E122" s="130" t="s">
        <v>315</v>
      </c>
      <c r="F122" s="129">
        <v>2600</v>
      </c>
    </row>
    <row r="123" spans="1:6" ht="22.5">
      <c r="A123" s="127"/>
      <c r="B123" s="127"/>
      <c r="C123" s="93" t="s">
        <v>387</v>
      </c>
      <c r="D123" s="93" t="s">
        <v>329</v>
      </c>
      <c r="E123" s="130" t="s">
        <v>315</v>
      </c>
      <c r="F123" s="129">
        <v>3600</v>
      </c>
    </row>
    <row r="124" spans="1:6" ht="22.5">
      <c r="A124" s="127"/>
      <c r="B124" s="127"/>
      <c r="C124" s="93" t="s">
        <v>691</v>
      </c>
      <c r="D124" s="93" t="s">
        <v>329</v>
      </c>
      <c r="E124" s="130" t="s">
        <v>315</v>
      </c>
      <c r="F124" s="129">
        <v>6300</v>
      </c>
    </row>
    <row r="125" spans="1:6" ht="22.5">
      <c r="A125" s="127"/>
      <c r="B125" s="127"/>
      <c r="C125" s="93" t="s">
        <v>692</v>
      </c>
      <c r="D125" s="93" t="s">
        <v>329</v>
      </c>
      <c r="E125" s="130" t="s">
        <v>315</v>
      </c>
      <c r="F125" s="129">
        <v>13700</v>
      </c>
    </row>
    <row r="126" spans="1:6" ht="22.5">
      <c r="A126" s="127"/>
      <c r="B126" s="127"/>
      <c r="C126" s="93" t="s">
        <v>695</v>
      </c>
      <c r="D126" s="93" t="s">
        <v>329</v>
      </c>
      <c r="E126" s="130" t="s">
        <v>315</v>
      </c>
      <c r="F126" s="129">
        <v>7000</v>
      </c>
    </row>
    <row r="127" spans="1:6" ht="22.5">
      <c r="A127" s="127"/>
      <c r="B127" s="127"/>
      <c r="C127" s="93" t="s">
        <v>689</v>
      </c>
      <c r="D127" s="93" t="s">
        <v>329</v>
      </c>
      <c r="E127" s="130" t="s">
        <v>315</v>
      </c>
      <c r="F127" s="129">
        <v>8000</v>
      </c>
    </row>
    <row r="128" spans="1:6" ht="22.5">
      <c r="A128" s="127"/>
      <c r="B128" s="127"/>
      <c r="C128" s="93" t="s">
        <v>690</v>
      </c>
      <c r="D128" s="93" t="s">
        <v>329</v>
      </c>
      <c r="E128" s="130" t="s">
        <v>315</v>
      </c>
      <c r="F128" s="129">
        <v>8000</v>
      </c>
    </row>
    <row r="129" spans="1:6" ht="22.5">
      <c r="A129" s="127"/>
      <c r="B129" s="127"/>
      <c r="C129" s="93" t="s">
        <v>660</v>
      </c>
      <c r="D129" s="93"/>
      <c r="E129" s="130" t="s">
        <v>315</v>
      </c>
      <c r="F129" s="129">
        <v>40000</v>
      </c>
    </row>
    <row r="130" spans="1:6" ht="12.75">
      <c r="A130" s="127"/>
      <c r="B130" s="127"/>
      <c r="C130" s="93"/>
      <c r="D130" s="93"/>
      <c r="E130" s="130"/>
      <c r="F130" s="129"/>
    </row>
    <row r="131" spans="1:6" ht="22.5">
      <c r="A131" s="127"/>
      <c r="B131" s="127"/>
      <c r="C131" s="127" t="s">
        <v>98</v>
      </c>
      <c r="D131" s="127"/>
      <c r="E131" s="124"/>
      <c r="F131" s="128">
        <f>SUM(F136,F132)</f>
        <v>2088200</v>
      </c>
    </row>
    <row r="132" spans="1:6" ht="12.75">
      <c r="A132" s="127"/>
      <c r="B132" s="127"/>
      <c r="C132" s="93" t="s">
        <v>208</v>
      </c>
      <c r="D132" s="93"/>
      <c r="E132" s="130"/>
      <c r="F132" s="129">
        <f>SUM(F133:F134)</f>
        <v>1759200</v>
      </c>
    </row>
    <row r="133" spans="1:6" ht="21.75" customHeight="1">
      <c r="A133" s="127"/>
      <c r="B133" s="127"/>
      <c r="C133" s="93" t="s">
        <v>388</v>
      </c>
      <c r="D133" s="93"/>
      <c r="E133" s="130" t="s">
        <v>311</v>
      </c>
      <c r="F133" s="129">
        <v>1750000</v>
      </c>
    </row>
    <row r="134" spans="1:6" ht="23.25" customHeight="1">
      <c r="A134" s="127"/>
      <c r="B134" s="127"/>
      <c r="C134" s="93" t="s">
        <v>389</v>
      </c>
      <c r="D134" s="93" t="s">
        <v>356</v>
      </c>
      <c r="E134" s="130" t="s">
        <v>315</v>
      </c>
      <c r="F134" s="129">
        <v>9200</v>
      </c>
    </row>
    <row r="135" spans="1:6" ht="12.75" customHeight="1">
      <c r="A135" s="127"/>
      <c r="B135" s="127"/>
      <c r="C135" s="93"/>
      <c r="D135" s="93"/>
      <c r="E135" s="130"/>
      <c r="F135" s="129"/>
    </row>
    <row r="136" spans="1:6" ht="12.75">
      <c r="A136" s="127"/>
      <c r="B136" s="127"/>
      <c r="C136" s="93" t="s">
        <v>210</v>
      </c>
      <c r="D136" s="93"/>
      <c r="E136" s="130"/>
      <c r="F136" s="129">
        <f>F137</f>
        <v>329000</v>
      </c>
    </row>
    <row r="137" spans="1:6" ht="24" customHeight="1">
      <c r="A137" s="127"/>
      <c r="B137" s="127"/>
      <c r="C137" s="93" t="s">
        <v>390</v>
      </c>
      <c r="D137" s="93" t="s">
        <v>0</v>
      </c>
      <c r="E137" s="130" t="s">
        <v>311</v>
      </c>
      <c r="F137" s="129">
        <v>329000</v>
      </c>
    </row>
    <row r="138" spans="1:6" ht="12.75">
      <c r="A138" s="127"/>
      <c r="B138" s="127"/>
      <c r="C138" s="93"/>
      <c r="D138" s="93"/>
      <c r="E138" s="130"/>
      <c r="F138" s="129"/>
    </row>
    <row r="139" spans="1:6" s="119" customFormat="1" ht="12.75">
      <c r="A139" s="127"/>
      <c r="B139" s="127"/>
      <c r="C139" s="127" t="s">
        <v>102</v>
      </c>
      <c r="D139" s="127"/>
      <c r="E139" s="124"/>
      <c r="F139" s="128">
        <f>SUM(F140)</f>
        <v>4150000</v>
      </c>
    </row>
    <row r="140" spans="1:6" ht="12.75">
      <c r="A140" s="127"/>
      <c r="B140" s="127"/>
      <c r="C140" s="93" t="s">
        <v>213</v>
      </c>
      <c r="D140" s="93"/>
      <c r="E140" s="130"/>
      <c r="F140" s="129">
        <f>SUM(F141:F142)</f>
        <v>4150000</v>
      </c>
    </row>
    <row r="141" spans="1:6" ht="12.75">
      <c r="A141" s="144"/>
      <c r="B141" s="127"/>
      <c r="C141" s="93" t="s">
        <v>693</v>
      </c>
      <c r="D141" s="93"/>
      <c r="E141" s="130"/>
      <c r="F141" s="129">
        <v>750000</v>
      </c>
    </row>
    <row r="142" spans="1:6" ht="33.75">
      <c r="A142" s="144"/>
      <c r="B142" s="127" t="s">
        <v>391</v>
      </c>
      <c r="C142" s="88" t="s">
        <v>392</v>
      </c>
      <c r="D142" s="93" t="s">
        <v>336</v>
      </c>
      <c r="E142" s="130" t="s">
        <v>311</v>
      </c>
      <c r="F142" s="129">
        <v>3400000</v>
      </c>
    </row>
    <row r="143" spans="1:6" s="119" customFormat="1" ht="12.75">
      <c r="A143"/>
      <c r="B143" s="145"/>
      <c r="C143" s="127" t="s">
        <v>217</v>
      </c>
      <c r="D143" s="127"/>
      <c r="E143" s="124"/>
      <c r="F143" s="128">
        <f>F11+F29+F36+F43+F48+F56+F97+F101+F131+F139</f>
        <v>21222694</v>
      </c>
    </row>
    <row r="144" ht="12.75">
      <c r="C144" s="146"/>
    </row>
    <row r="145" ht="12.75">
      <c r="C145" s="146"/>
    </row>
    <row r="146" spans="3:4" ht="12.75">
      <c r="C146" s="146"/>
      <c r="D146" s="44" t="s">
        <v>106</v>
      </c>
    </row>
    <row r="147" ht="12.75">
      <c r="C147" s="146"/>
    </row>
    <row r="148" ht="12.75">
      <c r="C148" s="146"/>
    </row>
    <row r="149" spans="3:7" ht="12.75">
      <c r="C149" s="146"/>
      <c r="D149" s="44" t="s">
        <v>393</v>
      </c>
      <c r="G149" s="147"/>
    </row>
    <row r="150" ht="12.75">
      <c r="C150" s="146"/>
    </row>
    <row r="151" ht="12.75">
      <c r="C151" s="146"/>
    </row>
    <row r="152" ht="12.75">
      <c r="C152" s="146"/>
    </row>
    <row r="153" ht="12.75">
      <c r="C153" s="146"/>
    </row>
    <row r="154" ht="12.75">
      <c r="C154" s="146"/>
    </row>
    <row r="155" ht="12.75">
      <c r="C155" s="146"/>
    </row>
    <row r="156" ht="12.75">
      <c r="C156" s="146"/>
    </row>
    <row r="157" ht="12.75">
      <c r="C157" s="146"/>
    </row>
    <row r="158" ht="12.75">
      <c r="C158" s="146"/>
    </row>
    <row r="159" ht="12.75">
      <c r="C159" s="146"/>
    </row>
    <row r="160" ht="12.75">
      <c r="C160" s="146"/>
    </row>
    <row r="161" ht="12.75">
      <c r="C161" s="146"/>
    </row>
    <row r="162" ht="12.75">
      <c r="C162" s="146"/>
    </row>
    <row r="163" ht="12.75">
      <c r="C163" s="146"/>
    </row>
    <row r="164" ht="12.75">
      <c r="C164" s="146"/>
    </row>
    <row r="165" ht="12.75">
      <c r="C165" s="146"/>
    </row>
    <row r="166" ht="12.75">
      <c r="C166" s="146"/>
    </row>
    <row r="167" ht="12.75">
      <c r="C167" s="146"/>
    </row>
    <row r="168" ht="12.75">
      <c r="C168" s="146"/>
    </row>
  </sheetData>
  <mergeCells count="1">
    <mergeCell ref="A7:F7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112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M54"/>
  <sheetViews>
    <sheetView workbookViewId="0" topLeftCell="A26">
      <selection activeCell="I46" sqref="I46"/>
    </sheetView>
  </sheetViews>
  <sheetFormatPr defaultColWidth="9.140625" defaultRowHeight="12.75"/>
  <cols>
    <col min="1" max="1" width="4.140625" style="0" customWidth="1"/>
    <col min="2" max="2" width="29.7109375" style="0" customWidth="1"/>
    <col min="3" max="3" width="12.421875" style="0" customWidth="1"/>
    <col min="4" max="6" width="10.140625" style="0" customWidth="1"/>
    <col min="7" max="8" width="11.7109375" style="0" customWidth="1"/>
    <col min="9" max="9" width="11.00390625" style="0" customWidth="1"/>
    <col min="11" max="11" width="4.8515625" style="0" customWidth="1"/>
  </cols>
  <sheetData>
    <row r="1" spans="4:9" ht="12.75">
      <c r="D1" s="110"/>
      <c r="E1" s="110"/>
      <c r="F1" s="110"/>
      <c r="G1" s="110"/>
      <c r="H1" s="110" t="s">
        <v>394</v>
      </c>
      <c r="I1" s="110"/>
    </row>
    <row r="2" spans="4:9" ht="12.75">
      <c r="D2" s="110"/>
      <c r="E2" s="110"/>
      <c r="F2" s="110"/>
      <c r="G2" s="110"/>
      <c r="H2" s="110" t="s">
        <v>687</v>
      </c>
      <c r="I2" s="110"/>
    </row>
    <row r="3" spans="4:9" ht="12.75">
      <c r="D3" s="110"/>
      <c r="E3" s="110"/>
      <c r="F3" s="110"/>
      <c r="G3" s="110"/>
      <c r="H3" s="110" t="s">
        <v>2</v>
      </c>
      <c r="I3" s="110"/>
    </row>
    <row r="4" ht="12.75">
      <c r="H4" s="110" t="s">
        <v>686</v>
      </c>
    </row>
    <row r="5" ht="12.75">
      <c r="H5" s="110"/>
    </row>
    <row r="6" spans="1:9" ht="17.25" customHeight="1">
      <c r="A6" s="324" t="s">
        <v>395</v>
      </c>
      <c r="B6" s="324"/>
      <c r="C6" s="324"/>
      <c r="D6" s="324"/>
      <c r="E6" s="324"/>
      <c r="F6" s="324"/>
      <c r="G6" s="324"/>
      <c r="H6" s="324"/>
      <c r="I6" s="324"/>
    </row>
    <row r="8" spans="1:11" ht="89.25" customHeight="1">
      <c r="A8" s="148" t="s">
        <v>220</v>
      </c>
      <c r="B8" s="149" t="s">
        <v>396</v>
      </c>
      <c r="C8" s="337" t="s">
        <v>397</v>
      </c>
      <c r="D8" s="340"/>
      <c r="E8" s="340"/>
      <c r="F8" s="150"/>
      <c r="G8" s="151" t="s">
        <v>398</v>
      </c>
      <c r="H8" s="341" t="s">
        <v>399</v>
      </c>
      <c r="I8" s="337" t="s">
        <v>400</v>
      </c>
      <c r="J8" s="343" t="s">
        <v>401</v>
      </c>
      <c r="K8" s="344"/>
    </row>
    <row r="9" spans="1:11" ht="26.25" customHeight="1">
      <c r="A9" s="152"/>
      <c r="B9" s="153"/>
      <c r="C9" s="338"/>
      <c r="D9" s="154" t="s">
        <v>315</v>
      </c>
      <c r="E9" s="155" t="s">
        <v>402</v>
      </c>
      <c r="F9" s="156" t="s">
        <v>403</v>
      </c>
      <c r="G9" s="157"/>
      <c r="H9" s="342"/>
      <c r="I9" s="339"/>
      <c r="J9" s="345"/>
      <c r="K9" s="346"/>
    </row>
    <row r="10" spans="1:11" ht="21.75" customHeight="1">
      <c r="A10" s="158"/>
      <c r="B10" s="159"/>
      <c r="C10" s="338"/>
      <c r="D10" s="160" t="s">
        <v>404</v>
      </c>
      <c r="E10" s="160" t="s">
        <v>404</v>
      </c>
      <c r="F10" s="160" t="s">
        <v>404</v>
      </c>
      <c r="G10" s="157"/>
      <c r="H10" s="161" t="s">
        <v>404</v>
      </c>
      <c r="I10" s="161" t="s">
        <v>404</v>
      </c>
      <c r="J10" s="347" t="s">
        <v>404</v>
      </c>
      <c r="K10" s="348"/>
    </row>
    <row r="11" spans="1:11" ht="21.75" customHeight="1">
      <c r="A11" s="162"/>
      <c r="B11" s="163"/>
      <c r="C11" s="339"/>
      <c r="D11" s="160" t="s">
        <v>405</v>
      </c>
      <c r="E11" s="160" t="s">
        <v>405</v>
      </c>
      <c r="F11" s="160" t="s">
        <v>405</v>
      </c>
      <c r="G11" s="157"/>
      <c r="H11" s="161" t="s">
        <v>406</v>
      </c>
      <c r="I11" s="161" t="s">
        <v>406</v>
      </c>
      <c r="J11" s="347" t="s">
        <v>406</v>
      </c>
      <c r="K11" s="348"/>
    </row>
    <row r="12" spans="1:11" ht="13.5" thickBot="1">
      <c r="A12" s="164">
        <v>1</v>
      </c>
      <c r="B12" s="165">
        <v>2</v>
      </c>
      <c r="C12" s="165">
        <v>3</v>
      </c>
      <c r="D12" s="166">
        <v>4</v>
      </c>
      <c r="E12" s="166">
        <v>5</v>
      </c>
      <c r="F12" s="164">
        <v>6</v>
      </c>
      <c r="G12" s="164">
        <v>7</v>
      </c>
      <c r="H12" s="164">
        <v>8</v>
      </c>
      <c r="I12" s="167">
        <v>9</v>
      </c>
      <c r="J12" s="349">
        <v>10</v>
      </c>
      <c r="K12" s="350"/>
    </row>
    <row r="13" spans="1:11" ht="12.75">
      <c r="A13" s="351" t="s">
        <v>111</v>
      </c>
      <c r="B13" s="353" t="s">
        <v>310</v>
      </c>
      <c r="C13" s="353" t="s">
        <v>407</v>
      </c>
      <c r="D13" s="168">
        <v>1830000</v>
      </c>
      <c r="E13" s="168">
        <v>0</v>
      </c>
      <c r="F13" s="168">
        <v>0</v>
      </c>
      <c r="G13" s="168">
        <f>D13+E13</f>
        <v>1830000</v>
      </c>
      <c r="H13" s="168">
        <v>1700000</v>
      </c>
      <c r="I13" s="169">
        <f aca="true" t="shared" si="0" ref="I13:I45">G13+H13</f>
        <v>3530000</v>
      </c>
      <c r="J13" s="356">
        <v>0</v>
      </c>
      <c r="K13" s="357"/>
    </row>
    <row r="14" spans="1:11" ht="13.5" thickBot="1">
      <c r="A14" s="352"/>
      <c r="B14" s="354"/>
      <c r="C14" s="355"/>
      <c r="D14" s="170">
        <v>1830000</v>
      </c>
      <c r="E14" s="170">
        <v>0</v>
      </c>
      <c r="F14" s="171">
        <v>0</v>
      </c>
      <c r="G14" s="171">
        <f>D14+E14</f>
        <v>1830000</v>
      </c>
      <c r="H14" s="171">
        <v>1700000</v>
      </c>
      <c r="I14" s="172">
        <f t="shared" si="0"/>
        <v>3530000</v>
      </c>
      <c r="J14" s="358">
        <v>0</v>
      </c>
      <c r="K14" s="359"/>
    </row>
    <row r="15" spans="1:11" ht="36.75" customHeight="1">
      <c r="A15" s="351" t="s">
        <v>16</v>
      </c>
      <c r="B15" s="360" t="s">
        <v>335</v>
      </c>
      <c r="C15" s="353" t="s">
        <v>408</v>
      </c>
      <c r="D15" s="168">
        <v>2210000</v>
      </c>
      <c r="E15" s="173">
        <v>0</v>
      </c>
      <c r="F15" s="173">
        <v>0</v>
      </c>
      <c r="G15" s="168">
        <f>D15+E15+F15</f>
        <v>2210000</v>
      </c>
      <c r="H15" s="174">
        <v>61834</v>
      </c>
      <c r="I15" s="175">
        <f>H15+G15</f>
        <v>2271834</v>
      </c>
      <c r="J15" s="362" t="s">
        <v>675</v>
      </c>
      <c r="K15" s="363"/>
    </row>
    <row r="16" spans="1:11" ht="15" customHeight="1" thickBot="1">
      <c r="A16" s="352"/>
      <c r="B16" s="361"/>
      <c r="C16" s="354"/>
      <c r="D16" s="176">
        <v>2210000</v>
      </c>
      <c r="E16" s="177">
        <v>0</v>
      </c>
      <c r="F16" s="177">
        <v>0</v>
      </c>
      <c r="G16" s="170">
        <f>D16+E16+F16</f>
        <v>2210000</v>
      </c>
      <c r="H16" s="178">
        <v>61834</v>
      </c>
      <c r="I16" s="176">
        <f>G16+H16</f>
        <v>2271834</v>
      </c>
      <c r="J16" s="358">
        <v>0</v>
      </c>
      <c r="K16" s="359"/>
    </row>
    <row r="17" spans="1:11" ht="16.5" customHeight="1">
      <c r="A17" s="364" t="s">
        <v>19</v>
      </c>
      <c r="B17" s="366" t="s">
        <v>409</v>
      </c>
      <c r="C17" s="368" t="s">
        <v>408</v>
      </c>
      <c r="D17" s="179">
        <v>590000</v>
      </c>
      <c r="E17" s="180">
        <v>0</v>
      </c>
      <c r="F17" s="180">
        <v>0</v>
      </c>
      <c r="G17" s="168">
        <f aca="true" t="shared" si="1" ref="G17:G45">D17+E17+F17</f>
        <v>590000</v>
      </c>
      <c r="H17" s="181">
        <v>651912</v>
      </c>
      <c r="I17" s="179">
        <f t="shared" si="0"/>
        <v>1241912</v>
      </c>
      <c r="J17" s="356">
        <v>0</v>
      </c>
      <c r="K17" s="370"/>
    </row>
    <row r="18" spans="1:11" ht="33.75" customHeight="1" thickBot="1">
      <c r="A18" s="365"/>
      <c r="B18" s="367"/>
      <c r="C18" s="369"/>
      <c r="D18" s="182">
        <v>590000</v>
      </c>
      <c r="E18" s="182">
        <v>0</v>
      </c>
      <c r="F18" s="182">
        <v>0</v>
      </c>
      <c r="G18" s="170">
        <f t="shared" si="1"/>
        <v>590000</v>
      </c>
      <c r="H18" s="182">
        <v>651912</v>
      </c>
      <c r="I18" s="182">
        <f>G18+H18</f>
        <v>1241912</v>
      </c>
      <c r="J18" s="358">
        <v>0</v>
      </c>
      <c r="K18" s="371"/>
    </row>
    <row r="19" spans="1:11" ht="0.75" customHeight="1">
      <c r="A19" s="184" t="s">
        <v>28</v>
      </c>
      <c r="B19" s="185"/>
      <c r="C19" s="186"/>
      <c r="D19" s="187"/>
      <c r="E19" s="187"/>
      <c r="F19" s="187"/>
      <c r="G19" s="188"/>
      <c r="H19" s="187"/>
      <c r="I19" s="187"/>
      <c r="J19" s="372"/>
      <c r="K19" s="373"/>
    </row>
    <row r="20" spans="1:11" ht="39" customHeight="1">
      <c r="A20" s="374" t="s">
        <v>28</v>
      </c>
      <c r="B20" s="375" t="s">
        <v>410</v>
      </c>
      <c r="C20" s="376" t="s">
        <v>408</v>
      </c>
      <c r="D20" s="189">
        <v>500000</v>
      </c>
      <c r="E20" s="189">
        <v>2420000</v>
      </c>
      <c r="F20" s="189">
        <v>0</v>
      </c>
      <c r="G20" s="190">
        <f t="shared" si="1"/>
        <v>2920000</v>
      </c>
      <c r="H20" s="189">
        <v>0</v>
      </c>
      <c r="I20" s="189">
        <f>G20+H20</f>
        <v>2920000</v>
      </c>
      <c r="J20" s="377" t="s">
        <v>672</v>
      </c>
      <c r="K20" s="378"/>
    </row>
    <row r="21" spans="1:11" ht="17.25" customHeight="1" thickBot="1">
      <c r="A21" s="365"/>
      <c r="B21" s="367"/>
      <c r="C21" s="369"/>
      <c r="D21" s="183">
        <v>500000</v>
      </c>
      <c r="E21" s="183">
        <v>363000</v>
      </c>
      <c r="F21" s="183">
        <v>0</v>
      </c>
      <c r="G21" s="171">
        <f t="shared" si="1"/>
        <v>863000</v>
      </c>
      <c r="H21" s="183">
        <v>0</v>
      </c>
      <c r="I21" s="183">
        <f>G21+H21</f>
        <v>863000</v>
      </c>
      <c r="J21" s="379"/>
      <c r="K21" s="380"/>
    </row>
    <row r="22" spans="1:13" ht="21.75" customHeight="1">
      <c r="A22" s="364" t="s">
        <v>33</v>
      </c>
      <c r="B22" s="381" t="s">
        <v>411</v>
      </c>
      <c r="C22" s="383" t="s">
        <v>408</v>
      </c>
      <c r="D22" s="179">
        <v>3690000</v>
      </c>
      <c r="E22" s="179">
        <v>0</v>
      </c>
      <c r="F22" s="179">
        <v>0</v>
      </c>
      <c r="G22" s="168">
        <f t="shared" si="1"/>
        <v>3690000</v>
      </c>
      <c r="H22" s="179">
        <v>476040</v>
      </c>
      <c r="I22" s="179">
        <f t="shared" si="0"/>
        <v>4166040</v>
      </c>
      <c r="J22" s="356">
        <v>0</v>
      </c>
      <c r="K22" s="370"/>
      <c r="M22" s="147"/>
    </row>
    <row r="23" spans="1:11" ht="16.5" customHeight="1" thickBot="1">
      <c r="A23" s="365"/>
      <c r="B23" s="382"/>
      <c r="C23" s="355"/>
      <c r="D23" s="182">
        <v>3690000</v>
      </c>
      <c r="E23" s="182">
        <v>0</v>
      </c>
      <c r="F23" s="183">
        <v>0</v>
      </c>
      <c r="G23" s="170">
        <f t="shared" si="1"/>
        <v>3690000</v>
      </c>
      <c r="H23" s="182">
        <v>476040</v>
      </c>
      <c r="I23" s="183">
        <f t="shared" si="0"/>
        <v>4166040</v>
      </c>
      <c r="J23" s="358">
        <v>0</v>
      </c>
      <c r="K23" s="371"/>
    </row>
    <row r="24" spans="1:11" ht="16.5" customHeight="1">
      <c r="A24" s="364" t="s">
        <v>38</v>
      </c>
      <c r="B24" s="368" t="s">
        <v>671</v>
      </c>
      <c r="C24" s="383" t="s">
        <v>412</v>
      </c>
      <c r="D24" s="179">
        <v>1000000</v>
      </c>
      <c r="E24" s="180">
        <v>975781</v>
      </c>
      <c r="F24" s="180">
        <v>0</v>
      </c>
      <c r="G24" s="309">
        <f>D24+E24+F24</f>
        <v>1975781</v>
      </c>
      <c r="H24" s="181">
        <v>58136</v>
      </c>
      <c r="I24" s="179">
        <f t="shared" si="0"/>
        <v>2033917</v>
      </c>
      <c r="J24" s="384" t="s">
        <v>413</v>
      </c>
      <c r="K24" s="385"/>
    </row>
    <row r="25" spans="1:11" ht="48.75" customHeight="1" thickBot="1">
      <c r="A25" s="365"/>
      <c r="B25" s="369"/>
      <c r="C25" s="355"/>
      <c r="D25" s="182">
        <v>1000000</v>
      </c>
      <c r="E25" s="192">
        <v>975781</v>
      </c>
      <c r="F25" s="192">
        <v>0</v>
      </c>
      <c r="G25" s="170">
        <f>D25+E25+F25</f>
        <v>1975781</v>
      </c>
      <c r="H25" s="193">
        <v>58136</v>
      </c>
      <c r="I25" s="182">
        <f t="shared" si="0"/>
        <v>2033917</v>
      </c>
      <c r="J25" s="386"/>
      <c r="K25" s="387"/>
    </row>
    <row r="26" spans="1:11" ht="22.5" customHeight="1">
      <c r="A26" s="364" t="s">
        <v>41</v>
      </c>
      <c r="B26" s="368" t="s">
        <v>414</v>
      </c>
      <c r="C26" s="383" t="s">
        <v>408</v>
      </c>
      <c r="D26" s="191">
        <v>400000</v>
      </c>
      <c r="E26" s="194">
        <v>3923000</v>
      </c>
      <c r="F26" s="194">
        <v>0</v>
      </c>
      <c r="G26" s="175">
        <f t="shared" si="1"/>
        <v>4323000</v>
      </c>
      <c r="H26" s="195">
        <v>71722</v>
      </c>
      <c r="I26" s="191">
        <f t="shared" si="0"/>
        <v>4394722</v>
      </c>
      <c r="J26" s="362" t="s">
        <v>680</v>
      </c>
      <c r="K26" s="388"/>
    </row>
    <row r="27" spans="1:11" ht="17.25" customHeight="1" thickBot="1">
      <c r="A27" s="365"/>
      <c r="B27" s="369"/>
      <c r="C27" s="355"/>
      <c r="D27" s="182">
        <v>400000</v>
      </c>
      <c r="E27" s="182">
        <v>588450</v>
      </c>
      <c r="F27" s="182">
        <v>0</v>
      </c>
      <c r="G27" s="171">
        <f t="shared" si="1"/>
        <v>988450</v>
      </c>
      <c r="H27" s="182">
        <v>71722</v>
      </c>
      <c r="I27" s="182">
        <f t="shared" si="0"/>
        <v>1060172</v>
      </c>
      <c r="J27" s="389">
        <v>0</v>
      </c>
      <c r="K27" s="390"/>
    </row>
    <row r="28" spans="1:11" ht="18.75" customHeight="1">
      <c r="A28" s="364" t="s">
        <v>44</v>
      </c>
      <c r="B28" s="368" t="s">
        <v>372</v>
      </c>
      <c r="C28" s="383" t="s">
        <v>408</v>
      </c>
      <c r="D28" s="179">
        <v>100000</v>
      </c>
      <c r="E28" s="179">
        <v>1000000</v>
      </c>
      <c r="F28" s="179">
        <v>2500000</v>
      </c>
      <c r="G28" s="168">
        <f t="shared" si="1"/>
        <v>3600000</v>
      </c>
      <c r="H28" s="179">
        <v>0</v>
      </c>
      <c r="I28" s="179">
        <f t="shared" si="0"/>
        <v>3600000</v>
      </c>
      <c r="J28" s="391"/>
      <c r="K28" s="357"/>
    </row>
    <row r="29" spans="1:11" ht="18.75" customHeight="1" thickBot="1">
      <c r="A29" s="365"/>
      <c r="B29" s="369"/>
      <c r="C29" s="355"/>
      <c r="D29" s="196">
        <v>100000</v>
      </c>
      <c r="E29" s="196">
        <v>1000000</v>
      </c>
      <c r="F29" s="196">
        <v>2500000</v>
      </c>
      <c r="G29" s="171">
        <f t="shared" si="1"/>
        <v>3600000</v>
      </c>
      <c r="H29" s="196">
        <v>0</v>
      </c>
      <c r="I29" s="183">
        <f t="shared" si="0"/>
        <v>3600000</v>
      </c>
      <c r="J29" s="389"/>
      <c r="K29" s="359"/>
    </row>
    <row r="30" spans="1:11" ht="39" customHeight="1">
      <c r="A30" s="364" t="s">
        <v>64</v>
      </c>
      <c r="B30" s="392" t="s">
        <v>373</v>
      </c>
      <c r="C30" s="394" t="s">
        <v>408</v>
      </c>
      <c r="D30" s="179">
        <v>386106</v>
      </c>
      <c r="E30" s="179">
        <v>0</v>
      </c>
      <c r="F30" s="197">
        <v>0</v>
      </c>
      <c r="G30" s="175">
        <f t="shared" si="1"/>
        <v>386106</v>
      </c>
      <c r="H30" s="179">
        <v>914589</v>
      </c>
      <c r="I30" s="179">
        <f t="shared" si="0"/>
        <v>1300695</v>
      </c>
      <c r="J30" s="391">
        <v>0</v>
      </c>
      <c r="K30" s="357"/>
    </row>
    <row r="31" spans="1:11" ht="15" customHeight="1" thickBot="1">
      <c r="A31" s="365"/>
      <c r="B31" s="393"/>
      <c r="C31" s="395"/>
      <c r="D31" s="182">
        <v>386106</v>
      </c>
      <c r="E31" s="182">
        <v>0</v>
      </c>
      <c r="F31" s="198">
        <v>0</v>
      </c>
      <c r="G31" s="171">
        <f t="shared" si="1"/>
        <v>386106</v>
      </c>
      <c r="H31" s="182">
        <v>914589</v>
      </c>
      <c r="I31" s="182">
        <f t="shared" si="0"/>
        <v>1300695</v>
      </c>
      <c r="J31" s="389">
        <v>0</v>
      </c>
      <c r="K31" s="359"/>
    </row>
    <row r="32" spans="1:11" ht="43.5" customHeight="1">
      <c r="A32" s="364" t="s">
        <v>68</v>
      </c>
      <c r="B32" s="368" t="s">
        <v>415</v>
      </c>
      <c r="C32" s="383" t="s">
        <v>408</v>
      </c>
      <c r="D32" s="179">
        <v>962128</v>
      </c>
      <c r="E32" s="179">
        <v>430761</v>
      </c>
      <c r="F32" s="179">
        <v>129990</v>
      </c>
      <c r="G32" s="168">
        <v>1626909</v>
      </c>
      <c r="H32" s="179">
        <v>0</v>
      </c>
      <c r="I32" s="179">
        <f t="shared" si="0"/>
        <v>1626909</v>
      </c>
      <c r="J32" s="362" t="s">
        <v>416</v>
      </c>
      <c r="K32" s="396"/>
    </row>
    <row r="33" spans="1:11" ht="18" customHeight="1" thickBot="1">
      <c r="A33" s="365"/>
      <c r="B33" s="369"/>
      <c r="C33" s="355"/>
      <c r="D33" s="183">
        <v>962128</v>
      </c>
      <c r="E33" s="183">
        <v>430761</v>
      </c>
      <c r="F33" s="183">
        <v>129990</v>
      </c>
      <c r="G33" s="171">
        <v>1626909</v>
      </c>
      <c r="H33" s="183">
        <v>0</v>
      </c>
      <c r="I33" s="183">
        <f t="shared" si="0"/>
        <v>1626909</v>
      </c>
      <c r="J33" s="389"/>
      <c r="K33" s="359"/>
    </row>
    <row r="34" spans="1:11" ht="25.5" customHeight="1">
      <c r="A34" s="364" t="s">
        <v>79</v>
      </c>
      <c r="B34" s="368" t="s">
        <v>417</v>
      </c>
      <c r="C34" s="383" t="s">
        <v>418</v>
      </c>
      <c r="D34" s="179">
        <v>600000</v>
      </c>
      <c r="E34" s="179">
        <v>0</v>
      </c>
      <c r="F34" s="179">
        <v>0</v>
      </c>
      <c r="G34" s="168">
        <f t="shared" si="1"/>
        <v>600000</v>
      </c>
      <c r="H34" s="179">
        <v>0</v>
      </c>
      <c r="I34" s="179">
        <f t="shared" si="0"/>
        <v>600000</v>
      </c>
      <c r="J34" s="397" t="s">
        <v>682</v>
      </c>
      <c r="K34" s="398"/>
    </row>
    <row r="35" spans="1:11" ht="25.5" customHeight="1" thickBot="1">
      <c r="A35" s="365"/>
      <c r="B35" s="369"/>
      <c r="C35" s="355"/>
      <c r="D35" s="183">
        <v>420000</v>
      </c>
      <c r="E35" s="183">
        <v>0</v>
      </c>
      <c r="F35" s="183"/>
      <c r="G35" s="171">
        <f t="shared" si="1"/>
        <v>420000</v>
      </c>
      <c r="H35" s="183">
        <v>0</v>
      </c>
      <c r="I35" s="183">
        <f t="shared" si="0"/>
        <v>420000</v>
      </c>
      <c r="J35" s="379"/>
      <c r="K35" s="380"/>
    </row>
    <row r="36" spans="1:11" ht="27.75" customHeight="1">
      <c r="A36" s="364" t="s">
        <v>81</v>
      </c>
      <c r="B36" s="368" t="s">
        <v>419</v>
      </c>
      <c r="C36" s="383" t="s">
        <v>418</v>
      </c>
      <c r="D36" s="179">
        <v>0</v>
      </c>
      <c r="E36" s="179">
        <v>900000</v>
      </c>
      <c r="F36" s="179"/>
      <c r="G36" s="168">
        <f t="shared" si="1"/>
        <v>900000</v>
      </c>
      <c r="H36" s="179">
        <v>0</v>
      </c>
      <c r="I36" s="179">
        <f t="shared" si="0"/>
        <v>900000</v>
      </c>
      <c r="J36" s="397" t="s">
        <v>673</v>
      </c>
      <c r="K36" s="385"/>
    </row>
    <row r="37" spans="1:11" ht="17.25" customHeight="1" thickBot="1">
      <c r="A37" s="365"/>
      <c r="B37" s="369"/>
      <c r="C37" s="355"/>
      <c r="D37" s="183">
        <v>0</v>
      </c>
      <c r="E37" s="183">
        <v>180000</v>
      </c>
      <c r="F37" s="183"/>
      <c r="G37" s="171">
        <f t="shared" si="1"/>
        <v>180000</v>
      </c>
      <c r="H37" s="183">
        <v>0</v>
      </c>
      <c r="I37" s="183">
        <f t="shared" si="0"/>
        <v>180000</v>
      </c>
      <c r="J37" s="399"/>
      <c r="K37" s="400"/>
    </row>
    <row r="38" spans="1:11" ht="30" customHeight="1">
      <c r="A38" s="364" t="s">
        <v>88</v>
      </c>
      <c r="B38" s="368" t="s">
        <v>420</v>
      </c>
      <c r="C38" s="383" t="s">
        <v>418</v>
      </c>
      <c r="D38" s="179"/>
      <c r="E38" s="179"/>
      <c r="F38" s="179">
        <v>1500000</v>
      </c>
      <c r="G38" s="168">
        <f t="shared" si="1"/>
        <v>1500000</v>
      </c>
      <c r="H38" s="179">
        <v>0</v>
      </c>
      <c r="I38" s="179">
        <f t="shared" si="0"/>
        <v>1500000</v>
      </c>
      <c r="J38" s="397" t="s">
        <v>674</v>
      </c>
      <c r="K38" s="398"/>
    </row>
    <row r="39" spans="1:11" ht="17.25" customHeight="1" thickBot="1">
      <c r="A39" s="365"/>
      <c r="B39" s="369"/>
      <c r="C39" s="355"/>
      <c r="D39" s="183"/>
      <c r="E39" s="183"/>
      <c r="F39" s="183">
        <v>300000</v>
      </c>
      <c r="G39" s="171">
        <f t="shared" si="1"/>
        <v>300000</v>
      </c>
      <c r="H39" s="183">
        <v>0</v>
      </c>
      <c r="I39" s="182">
        <f t="shared" si="0"/>
        <v>300000</v>
      </c>
      <c r="J39" s="399"/>
      <c r="K39" s="400"/>
    </row>
    <row r="40" spans="1:11" ht="22.5" customHeight="1">
      <c r="A40" s="364" t="s">
        <v>92</v>
      </c>
      <c r="B40" s="368" t="s">
        <v>388</v>
      </c>
      <c r="C40" s="383" t="s">
        <v>408</v>
      </c>
      <c r="D40" s="179">
        <v>1750000</v>
      </c>
      <c r="E40" s="179">
        <v>0</v>
      </c>
      <c r="F40" s="197">
        <v>0</v>
      </c>
      <c r="G40" s="168">
        <f t="shared" si="1"/>
        <v>1750000</v>
      </c>
      <c r="H40" s="179">
        <v>75707</v>
      </c>
      <c r="I40" s="179">
        <f t="shared" si="0"/>
        <v>1825707</v>
      </c>
      <c r="J40" s="401" t="s">
        <v>670</v>
      </c>
      <c r="K40" s="402"/>
    </row>
    <row r="41" spans="1:11" ht="21" customHeight="1" thickBot="1">
      <c r="A41" s="365"/>
      <c r="B41" s="369"/>
      <c r="C41" s="355"/>
      <c r="D41" s="182">
        <v>1750000</v>
      </c>
      <c r="E41" s="182">
        <v>0</v>
      </c>
      <c r="F41" s="198">
        <v>0</v>
      </c>
      <c r="G41" s="171">
        <f t="shared" si="1"/>
        <v>1750000</v>
      </c>
      <c r="H41" s="182">
        <v>75707</v>
      </c>
      <c r="I41" s="182">
        <f t="shared" si="0"/>
        <v>1825707</v>
      </c>
      <c r="J41" s="389">
        <v>0</v>
      </c>
      <c r="K41" s="359"/>
    </row>
    <row r="42" spans="1:12" ht="68.25" customHeight="1">
      <c r="A42" s="364" t="s">
        <v>97</v>
      </c>
      <c r="B42" s="368" t="s">
        <v>390</v>
      </c>
      <c r="C42" s="403" t="s">
        <v>408</v>
      </c>
      <c r="D42" s="179">
        <v>329000</v>
      </c>
      <c r="E42" s="179">
        <v>6000000</v>
      </c>
      <c r="F42" s="179">
        <v>5000000</v>
      </c>
      <c r="G42" s="310">
        <v>15329000</v>
      </c>
      <c r="H42" s="179">
        <v>12430</v>
      </c>
      <c r="I42" s="181">
        <f t="shared" si="0"/>
        <v>15341430</v>
      </c>
      <c r="J42" s="404" t="s">
        <v>679</v>
      </c>
      <c r="K42" s="363"/>
      <c r="L42" s="147"/>
    </row>
    <row r="43" spans="1:11" ht="15" customHeight="1" thickBot="1">
      <c r="A43" s="365"/>
      <c r="B43" s="369"/>
      <c r="C43" s="355"/>
      <c r="D43" s="183">
        <v>329000</v>
      </c>
      <c r="E43" s="183">
        <v>5000000</v>
      </c>
      <c r="F43" s="183">
        <v>4000000</v>
      </c>
      <c r="G43" s="171">
        <v>13329000</v>
      </c>
      <c r="H43" s="183">
        <v>12430</v>
      </c>
      <c r="I43" s="183">
        <f t="shared" si="0"/>
        <v>13341430</v>
      </c>
      <c r="J43" s="405">
        <v>0</v>
      </c>
      <c r="K43" s="406"/>
    </row>
    <row r="44" spans="1:11" ht="35.25" customHeight="1">
      <c r="A44" s="411" t="s">
        <v>101</v>
      </c>
      <c r="B44" s="368" t="s">
        <v>392</v>
      </c>
      <c r="C44" s="412" t="s">
        <v>408</v>
      </c>
      <c r="D44" s="191">
        <v>3400000</v>
      </c>
      <c r="E44" s="191">
        <v>0</v>
      </c>
      <c r="F44" s="191">
        <v>0</v>
      </c>
      <c r="G44" s="168">
        <f t="shared" si="1"/>
        <v>3400000</v>
      </c>
      <c r="H44" s="191">
        <v>9507495</v>
      </c>
      <c r="I44" s="191">
        <f t="shared" si="0"/>
        <v>12907495</v>
      </c>
      <c r="J44" s="413" t="s">
        <v>681</v>
      </c>
      <c r="K44" s="414"/>
    </row>
    <row r="45" spans="1:11" ht="18" customHeight="1" thickBot="1">
      <c r="A45" s="365"/>
      <c r="B45" s="369"/>
      <c r="C45" s="355"/>
      <c r="D45" s="182">
        <v>3400000</v>
      </c>
      <c r="E45" s="182">
        <v>0</v>
      </c>
      <c r="F45" s="182">
        <v>0</v>
      </c>
      <c r="G45" s="171">
        <f t="shared" si="1"/>
        <v>3400000</v>
      </c>
      <c r="H45" s="182">
        <v>9507495</v>
      </c>
      <c r="I45" s="182">
        <f t="shared" si="0"/>
        <v>12907495</v>
      </c>
      <c r="J45" s="415"/>
      <c r="K45" s="416"/>
    </row>
    <row r="46" spans="1:11" ht="12.75">
      <c r="A46" s="199"/>
      <c r="B46" s="200" t="s">
        <v>400</v>
      </c>
      <c r="C46" s="157"/>
      <c r="D46" s="201">
        <f aca="true" t="shared" si="2" ref="D46:I47">D13+D15+D17+D20+D22+D24+D26+D28+D30+D32+D34+D36+D38+D40+D42+D44</f>
        <v>17747234</v>
      </c>
      <c r="E46" s="201">
        <f t="shared" si="2"/>
        <v>15649542</v>
      </c>
      <c r="F46" s="201">
        <f t="shared" si="2"/>
        <v>9129990</v>
      </c>
      <c r="G46" s="201">
        <f t="shared" si="2"/>
        <v>46630796</v>
      </c>
      <c r="H46" s="201">
        <f t="shared" si="2"/>
        <v>13529865</v>
      </c>
      <c r="I46" s="201">
        <f t="shared" si="2"/>
        <v>60160661</v>
      </c>
      <c r="J46" s="407"/>
      <c r="K46" s="408"/>
    </row>
    <row r="47" spans="1:11" ht="13.5" thickBot="1">
      <c r="A47" s="202"/>
      <c r="B47" s="203" t="s">
        <v>421</v>
      </c>
      <c r="C47" s="203"/>
      <c r="D47" s="204">
        <f t="shared" si="2"/>
        <v>17567234</v>
      </c>
      <c r="E47" s="204">
        <f t="shared" si="2"/>
        <v>8537992</v>
      </c>
      <c r="F47" s="204">
        <f t="shared" si="2"/>
        <v>6929990</v>
      </c>
      <c r="G47" s="204">
        <f t="shared" si="2"/>
        <v>37139246</v>
      </c>
      <c r="H47" s="204">
        <f t="shared" si="2"/>
        <v>13529865</v>
      </c>
      <c r="I47" s="204">
        <f t="shared" si="2"/>
        <v>50669111</v>
      </c>
      <c r="J47" s="409"/>
      <c r="K47" s="410"/>
    </row>
    <row r="51" ht="12.75">
      <c r="H51" s="44" t="s">
        <v>106</v>
      </c>
    </row>
    <row r="54" spans="8:9" ht="12.75">
      <c r="H54" s="319" t="s">
        <v>107</v>
      </c>
      <c r="I54" s="319"/>
    </row>
  </sheetData>
  <mergeCells count="87">
    <mergeCell ref="J46:K46"/>
    <mergeCell ref="J47:K47"/>
    <mergeCell ref="H54:I54"/>
    <mergeCell ref="A44:A45"/>
    <mergeCell ref="B44:B45"/>
    <mergeCell ref="C44:C45"/>
    <mergeCell ref="J44:K45"/>
    <mergeCell ref="A42:A43"/>
    <mergeCell ref="B42:B43"/>
    <mergeCell ref="C42:C43"/>
    <mergeCell ref="J42:K42"/>
    <mergeCell ref="J43:K43"/>
    <mergeCell ref="A40:A41"/>
    <mergeCell ref="B40:B41"/>
    <mergeCell ref="C40:C41"/>
    <mergeCell ref="J40:K40"/>
    <mergeCell ref="J41:K41"/>
    <mergeCell ref="A38:A39"/>
    <mergeCell ref="B38:B39"/>
    <mergeCell ref="C38:C39"/>
    <mergeCell ref="J38:K39"/>
    <mergeCell ref="A36:A37"/>
    <mergeCell ref="B36:B37"/>
    <mergeCell ref="C36:C37"/>
    <mergeCell ref="J36:K37"/>
    <mergeCell ref="A34:A35"/>
    <mergeCell ref="B34:B35"/>
    <mergeCell ref="C34:C35"/>
    <mergeCell ref="J34:K35"/>
    <mergeCell ref="A32:A33"/>
    <mergeCell ref="B32:B33"/>
    <mergeCell ref="C32:C33"/>
    <mergeCell ref="J32:K32"/>
    <mergeCell ref="J33:K33"/>
    <mergeCell ref="A30:A31"/>
    <mergeCell ref="B30:B31"/>
    <mergeCell ref="C30:C31"/>
    <mergeCell ref="J30:K30"/>
    <mergeCell ref="J31:K31"/>
    <mergeCell ref="A28:A29"/>
    <mergeCell ref="B28:B29"/>
    <mergeCell ref="C28:C29"/>
    <mergeCell ref="J28:K28"/>
    <mergeCell ref="J29:K29"/>
    <mergeCell ref="A26:A27"/>
    <mergeCell ref="B26:B27"/>
    <mergeCell ref="C26:C27"/>
    <mergeCell ref="J26:K26"/>
    <mergeCell ref="J27:K27"/>
    <mergeCell ref="A24:A25"/>
    <mergeCell ref="B24:B25"/>
    <mergeCell ref="C24:C25"/>
    <mergeCell ref="J24:K25"/>
    <mergeCell ref="A22:A23"/>
    <mergeCell ref="B22:B23"/>
    <mergeCell ref="C22:C23"/>
    <mergeCell ref="J22:K22"/>
    <mergeCell ref="J23:K23"/>
    <mergeCell ref="J19:K19"/>
    <mergeCell ref="A20:A21"/>
    <mergeCell ref="B20:B21"/>
    <mergeCell ref="C20:C21"/>
    <mergeCell ref="J20:K21"/>
    <mergeCell ref="A17:A18"/>
    <mergeCell ref="B17:B18"/>
    <mergeCell ref="C17:C18"/>
    <mergeCell ref="J17:K17"/>
    <mergeCell ref="J18:K18"/>
    <mergeCell ref="A15:A16"/>
    <mergeCell ref="B15:B16"/>
    <mergeCell ref="C15:C16"/>
    <mergeCell ref="J15:K15"/>
    <mergeCell ref="J16:K16"/>
    <mergeCell ref="A13:A14"/>
    <mergeCell ref="B13:B14"/>
    <mergeCell ref="C13:C14"/>
    <mergeCell ref="J13:K13"/>
    <mergeCell ref="J14:K14"/>
    <mergeCell ref="J8:K9"/>
    <mergeCell ref="J10:K10"/>
    <mergeCell ref="J11:K11"/>
    <mergeCell ref="J12:K12"/>
    <mergeCell ref="A6:I6"/>
    <mergeCell ref="C8:C11"/>
    <mergeCell ref="D8:E8"/>
    <mergeCell ref="H8:H9"/>
    <mergeCell ref="I8:I9"/>
  </mergeCells>
  <printOptions/>
  <pageMargins left="0.75" right="0.75" top="1" bottom="1" header="0.5" footer="0.5"/>
  <pageSetup horizontalDpi="600" verticalDpi="600" orientation="landscape" paperSize="9" scale="96" r:id="rId1"/>
  <rowBreaks count="2" manualBreakCount="2">
    <brk id="21" max="10" man="1"/>
    <brk id="41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B22"/>
  <sheetViews>
    <sheetView workbookViewId="0" topLeftCell="A13">
      <selection activeCell="A21" sqref="A21"/>
    </sheetView>
  </sheetViews>
  <sheetFormatPr defaultColWidth="9.140625" defaultRowHeight="12.75" customHeight="1" zeroHeight="1"/>
  <cols>
    <col min="1" max="1" width="54.421875" style="0" customWidth="1"/>
    <col min="2" max="2" width="32.57421875" style="0" customWidth="1"/>
    <col min="4" max="16384" width="0" style="0" hidden="1" customWidth="1"/>
  </cols>
  <sheetData>
    <row r="1" ht="12.75" customHeight="1">
      <c r="B1" s="44" t="s">
        <v>422</v>
      </c>
    </row>
    <row r="2" ht="12.75" customHeight="1">
      <c r="B2" s="44" t="s">
        <v>687</v>
      </c>
    </row>
    <row r="3" ht="13.5" customHeight="1">
      <c r="B3" s="205" t="s">
        <v>2</v>
      </c>
    </row>
    <row r="4" ht="12.75" customHeight="1">
      <c r="B4" s="44" t="s">
        <v>686</v>
      </c>
    </row>
    <row r="5" ht="12.75" customHeight="1"/>
    <row r="6" ht="12.75" customHeight="1"/>
    <row r="7" spans="1:2" ht="24.75" customHeight="1">
      <c r="A7" s="417" t="s">
        <v>423</v>
      </c>
      <c r="B7" s="418"/>
    </row>
    <row r="8" spans="1:2" ht="12.75">
      <c r="A8" s="206"/>
      <c r="B8" s="206"/>
    </row>
    <row r="9" spans="1:2" ht="54.75" customHeight="1">
      <c r="A9" s="207" t="s">
        <v>424</v>
      </c>
      <c r="B9" s="208">
        <v>5500</v>
      </c>
    </row>
    <row r="10" spans="1:2" ht="54.75" customHeight="1">
      <c r="A10" s="207" t="s">
        <v>425</v>
      </c>
      <c r="B10" s="208">
        <v>203175</v>
      </c>
    </row>
    <row r="11" spans="1:2" ht="54.75" customHeight="1">
      <c r="A11" s="207" t="s">
        <v>426</v>
      </c>
      <c r="B11" s="208">
        <v>15000</v>
      </c>
    </row>
    <row r="12" spans="1:2" ht="54.75" customHeight="1">
      <c r="A12" s="207" t="s">
        <v>427</v>
      </c>
      <c r="B12" s="208">
        <v>62400</v>
      </c>
    </row>
    <row r="13" spans="1:2" ht="54.75" customHeight="1">
      <c r="A13" s="207" t="s">
        <v>428</v>
      </c>
      <c r="B13" s="208">
        <v>12000</v>
      </c>
    </row>
    <row r="14" spans="1:2" ht="54.75" customHeight="1">
      <c r="A14" s="207" t="s">
        <v>429</v>
      </c>
      <c r="B14" s="208">
        <v>163925</v>
      </c>
    </row>
    <row r="15" spans="1:2" ht="54.75" customHeight="1">
      <c r="A15" s="207" t="s">
        <v>430</v>
      </c>
      <c r="B15" s="208">
        <v>84000</v>
      </c>
    </row>
    <row r="16" spans="1:2" ht="18">
      <c r="A16" s="207" t="s">
        <v>431</v>
      </c>
      <c r="B16" s="208">
        <f>SUM(B9:B15)</f>
        <v>546000</v>
      </c>
    </row>
    <row r="17" ht="12.75"/>
    <row r="18" ht="12.75" customHeight="1"/>
    <row r="19" spans="1:2" ht="12.75" customHeight="1">
      <c r="A19" s="209"/>
      <c r="B19" s="210" t="s">
        <v>106</v>
      </c>
    </row>
    <row r="20" ht="12.75" customHeight="1">
      <c r="B20" s="109"/>
    </row>
    <row r="21" ht="12.75" customHeight="1"/>
    <row r="22" ht="12.75" customHeight="1">
      <c r="B22" s="45" t="s">
        <v>107</v>
      </c>
    </row>
    <row r="23" ht="12.75" customHeight="1"/>
    <row r="24" ht="12.75" customHeight="1"/>
    <row r="25" ht="12.75" customHeight="1"/>
  </sheetData>
  <mergeCells count="1">
    <mergeCell ref="A7:B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H47"/>
  <sheetViews>
    <sheetView workbookViewId="0" topLeftCell="A7">
      <selection activeCell="F41" sqref="F41"/>
    </sheetView>
  </sheetViews>
  <sheetFormatPr defaultColWidth="9.140625" defaultRowHeight="12.75"/>
  <cols>
    <col min="1" max="1" width="4.00390625" style="0" customWidth="1"/>
    <col min="2" max="2" width="6.28125" style="0" customWidth="1"/>
    <col min="3" max="3" width="8.7109375" style="0" customWidth="1"/>
    <col min="4" max="4" width="7.00390625" style="0" customWidth="1"/>
    <col min="5" max="5" width="28.7109375" style="0" customWidth="1"/>
    <col min="6" max="6" width="13.421875" style="0" customWidth="1"/>
    <col min="8" max="8" width="0.13671875" style="0" customWidth="1"/>
  </cols>
  <sheetData>
    <row r="2" spans="6:8" ht="12.75">
      <c r="F2" s="47" t="s">
        <v>432</v>
      </c>
      <c r="G2" s="47"/>
      <c r="H2" s="47"/>
    </row>
    <row r="3" spans="6:8" ht="12.75">
      <c r="F3" s="47" t="s">
        <v>687</v>
      </c>
      <c r="G3" s="47"/>
      <c r="H3" s="47"/>
    </row>
    <row r="4" spans="6:8" ht="12.75">
      <c r="F4" s="47" t="s">
        <v>2</v>
      </c>
      <c r="G4" s="47"/>
      <c r="H4" s="47"/>
    </row>
    <row r="5" spans="6:8" ht="12.75">
      <c r="F5" s="47" t="s">
        <v>686</v>
      </c>
      <c r="G5" s="47"/>
      <c r="H5" s="47"/>
    </row>
    <row r="7" spans="1:8" ht="21.75" customHeight="1">
      <c r="A7" s="322" t="s">
        <v>433</v>
      </c>
      <c r="B7" s="321"/>
      <c r="C7" s="321"/>
      <c r="D7" s="321"/>
      <c r="E7" s="321"/>
      <c r="F7" s="321"/>
      <c r="G7" s="321"/>
      <c r="H7" s="321"/>
    </row>
    <row r="8" spans="1:8" ht="12.75">
      <c r="A8" s="323"/>
      <c r="B8" s="321"/>
      <c r="C8" s="321"/>
      <c r="D8" s="321"/>
      <c r="E8" s="321"/>
      <c r="F8" s="321"/>
      <c r="G8" s="321"/>
      <c r="H8" s="321"/>
    </row>
    <row r="10" spans="1:6" ht="25.5">
      <c r="A10" s="97" t="s">
        <v>220</v>
      </c>
      <c r="B10" s="97" t="s">
        <v>221</v>
      </c>
      <c r="C10" s="97" t="s">
        <v>222</v>
      </c>
      <c r="D10" s="98" t="s">
        <v>223</v>
      </c>
      <c r="E10" s="97" t="s">
        <v>224</v>
      </c>
      <c r="F10" s="211" t="s">
        <v>308</v>
      </c>
    </row>
    <row r="11" spans="1:6" ht="12.75">
      <c r="A11" s="82" t="s">
        <v>111</v>
      </c>
      <c r="B11" s="212" t="s">
        <v>434</v>
      </c>
      <c r="C11" s="79"/>
      <c r="D11" s="79"/>
      <c r="E11" s="82" t="s">
        <v>435</v>
      </c>
      <c r="F11" s="100">
        <f>F12</f>
        <v>8300</v>
      </c>
    </row>
    <row r="12" spans="1:6" ht="12.75">
      <c r="A12" s="82"/>
      <c r="B12" s="213"/>
      <c r="C12" s="214" t="s">
        <v>436</v>
      </c>
      <c r="D12" s="87"/>
      <c r="E12" s="82" t="s">
        <v>437</v>
      </c>
      <c r="F12" s="101">
        <v>8300</v>
      </c>
    </row>
    <row r="13" spans="1:6" ht="33.75">
      <c r="A13" s="82"/>
      <c r="B13" s="213"/>
      <c r="C13" s="214"/>
      <c r="D13" s="87">
        <v>2850</v>
      </c>
      <c r="E13" s="90" t="s">
        <v>438</v>
      </c>
      <c r="F13" s="101">
        <v>8300</v>
      </c>
    </row>
    <row r="14" spans="1:6" ht="12.75">
      <c r="A14" s="79" t="s">
        <v>16</v>
      </c>
      <c r="B14" s="305" t="s">
        <v>663</v>
      </c>
      <c r="C14" s="306"/>
      <c r="D14" s="218"/>
      <c r="E14" s="307" t="s">
        <v>264</v>
      </c>
      <c r="F14" s="308">
        <f>F15</f>
        <v>550000</v>
      </c>
    </row>
    <row r="15" spans="1:6" ht="12.75">
      <c r="A15" s="82"/>
      <c r="B15" s="213"/>
      <c r="C15" s="214" t="s">
        <v>664</v>
      </c>
      <c r="D15" s="87"/>
      <c r="E15" s="90" t="s">
        <v>265</v>
      </c>
      <c r="F15" s="101">
        <f>F16</f>
        <v>550000</v>
      </c>
    </row>
    <row r="16" spans="1:6" ht="56.25">
      <c r="A16" s="82"/>
      <c r="B16" s="213"/>
      <c r="C16" s="214"/>
      <c r="D16" s="87">
        <v>6620</v>
      </c>
      <c r="E16" s="90" t="s">
        <v>665</v>
      </c>
      <c r="F16" s="101">
        <v>550000</v>
      </c>
    </row>
    <row r="17" spans="1:6" ht="22.5">
      <c r="A17" s="79" t="s">
        <v>19</v>
      </c>
      <c r="B17" s="305" t="s">
        <v>666</v>
      </c>
      <c r="C17" s="306"/>
      <c r="D17" s="218"/>
      <c r="E17" s="307" t="s">
        <v>269</v>
      </c>
      <c r="F17" s="308">
        <f>F18+F20</f>
        <v>10000</v>
      </c>
    </row>
    <row r="18" spans="1:6" ht="12.75">
      <c r="A18" s="79"/>
      <c r="B18" s="305"/>
      <c r="C18" s="311" t="s">
        <v>676</v>
      </c>
      <c r="D18" s="218"/>
      <c r="E18" s="312" t="s">
        <v>677</v>
      </c>
      <c r="F18" s="313">
        <f>F19</f>
        <v>8000</v>
      </c>
    </row>
    <row r="19" spans="1:6" ht="33.75">
      <c r="A19" s="79"/>
      <c r="B19" s="305"/>
      <c r="C19" s="306"/>
      <c r="D19" s="286">
        <v>6170</v>
      </c>
      <c r="E19" s="312" t="s">
        <v>678</v>
      </c>
      <c r="F19" s="313">
        <v>8000</v>
      </c>
    </row>
    <row r="20" spans="1:6" ht="12.75">
      <c r="A20" s="82"/>
      <c r="B20" s="213"/>
      <c r="C20" s="214" t="s">
        <v>667</v>
      </c>
      <c r="D20" s="87"/>
      <c r="E20" s="90" t="s">
        <v>668</v>
      </c>
      <c r="F20" s="101">
        <f>F21</f>
        <v>2000</v>
      </c>
    </row>
    <row r="21" spans="1:6" ht="56.25">
      <c r="A21" s="82"/>
      <c r="B21" s="213"/>
      <c r="C21" s="214"/>
      <c r="D21" s="87">
        <v>2710</v>
      </c>
      <c r="E21" s="90" t="s">
        <v>669</v>
      </c>
      <c r="F21" s="101">
        <v>2000</v>
      </c>
    </row>
    <row r="22" spans="1:6" ht="12.75">
      <c r="A22" s="79" t="s">
        <v>28</v>
      </c>
      <c r="B22" s="215">
        <v>801</v>
      </c>
      <c r="C22" s="79"/>
      <c r="D22" s="79"/>
      <c r="E22" s="82" t="s">
        <v>439</v>
      </c>
      <c r="F22" s="100">
        <f>F23</f>
        <v>7294</v>
      </c>
    </row>
    <row r="23" spans="1:6" ht="13.5" customHeight="1">
      <c r="A23" s="85"/>
      <c r="B23" s="216"/>
      <c r="C23" s="216">
        <v>80104</v>
      </c>
      <c r="D23" s="87"/>
      <c r="E23" s="88" t="s">
        <v>440</v>
      </c>
      <c r="F23" s="101">
        <f>F24</f>
        <v>7294</v>
      </c>
    </row>
    <row r="24" spans="1:6" ht="45.75" customHeight="1">
      <c r="A24" s="85"/>
      <c r="B24" s="216"/>
      <c r="C24" s="216"/>
      <c r="D24" s="87">
        <v>2310</v>
      </c>
      <c r="E24" s="90" t="s">
        <v>441</v>
      </c>
      <c r="F24" s="101">
        <v>7294</v>
      </c>
    </row>
    <row r="25" spans="1:8" ht="14.25" customHeight="1">
      <c r="A25" s="79" t="s">
        <v>33</v>
      </c>
      <c r="B25" s="215">
        <v>851</v>
      </c>
      <c r="C25" s="215"/>
      <c r="D25" s="79"/>
      <c r="E25" s="81" t="s">
        <v>442</v>
      </c>
      <c r="F25" s="100">
        <f>F26+F30</f>
        <v>117000</v>
      </c>
      <c r="H25" s="147"/>
    </row>
    <row r="26" spans="1:8" ht="12.75">
      <c r="A26" s="85"/>
      <c r="B26" s="216"/>
      <c r="C26" s="216">
        <v>85153</v>
      </c>
      <c r="D26" s="87"/>
      <c r="E26" s="85" t="s">
        <v>443</v>
      </c>
      <c r="F26" s="101">
        <v>36000</v>
      </c>
      <c r="H26" s="147"/>
    </row>
    <row r="27" spans="1:8" ht="35.25" customHeight="1">
      <c r="A27" s="85"/>
      <c r="B27" s="216"/>
      <c r="C27" s="216"/>
      <c r="D27" s="87">
        <v>2810</v>
      </c>
      <c r="E27" s="88" t="s">
        <v>444</v>
      </c>
      <c r="F27" s="101">
        <v>12000</v>
      </c>
      <c r="H27" s="147"/>
    </row>
    <row r="28" spans="1:8" ht="45.75" customHeight="1">
      <c r="A28" s="85"/>
      <c r="B28" s="216"/>
      <c r="C28" s="216"/>
      <c r="D28" s="87">
        <v>2820</v>
      </c>
      <c r="E28" s="88" t="s">
        <v>445</v>
      </c>
      <c r="F28" s="101">
        <v>6000</v>
      </c>
      <c r="H28" s="147"/>
    </row>
    <row r="29" spans="1:8" ht="55.5" customHeight="1">
      <c r="A29" s="85"/>
      <c r="B29" s="216"/>
      <c r="C29" s="216"/>
      <c r="D29" s="87">
        <v>2830</v>
      </c>
      <c r="E29" s="88" t="s">
        <v>446</v>
      </c>
      <c r="F29" s="101">
        <v>18000</v>
      </c>
      <c r="H29" s="147"/>
    </row>
    <row r="30" spans="1:8" ht="12.75" customHeight="1">
      <c r="A30" s="85"/>
      <c r="B30" s="216">
        <v>851</v>
      </c>
      <c r="C30" s="216">
        <v>85154</v>
      </c>
      <c r="D30" s="87"/>
      <c r="E30" s="90" t="s">
        <v>447</v>
      </c>
      <c r="F30" s="101">
        <f>F31+F32+F33</f>
        <v>81000</v>
      </c>
      <c r="H30" s="147"/>
    </row>
    <row r="31" spans="1:8" ht="34.5" customHeight="1">
      <c r="A31" s="85"/>
      <c r="B31" s="216"/>
      <c r="C31" s="216"/>
      <c r="D31" s="87">
        <v>2810</v>
      </c>
      <c r="E31" s="88" t="s">
        <v>444</v>
      </c>
      <c r="F31" s="101">
        <v>39000</v>
      </c>
      <c r="H31" s="147"/>
    </row>
    <row r="32" spans="1:8" ht="43.5" customHeight="1">
      <c r="A32" s="85"/>
      <c r="B32" s="216"/>
      <c r="C32" s="216"/>
      <c r="D32" s="87">
        <v>2820</v>
      </c>
      <c r="E32" s="88" t="s">
        <v>445</v>
      </c>
      <c r="F32" s="101">
        <v>32000</v>
      </c>
      <c r="H32" s="147"/>
    </row>
    <row r="33" spans="1:8" ht="57.75" customHeight="1">
      <c r="A33" s="85"/>
      <c r="B33" s="216"/>
      <c r="C33" s="216"/>
      <c r="D33" s="87">
        <v>2830</v>
      </c>
      <c r="E33" s="88" t="s">
        <v>446</v>
      </c>
      <c r="F33" s="101">
        <v>10000</v>
      </c>
      <c r="H33" s="147"/>
    </row>
    <row r="34" spans="1:6" ht="12.75" customHeight="1">
      <c r="A34" s="218" t="s">
        <v>38</v>
      </c>
      <c r="B34" s="217">
        <v>852</v>
      </c>
      <c r="C34" s="217"/>
      <c r="D34" s="218"/>
      <c r="E34" s="219" t="s">
        <v>240</v>
      </c>
      <c r="F34" s="220">
        <f>F35+F37</f>
        <v>24370</v>
      </c>
    </row>
    <row r="35" spans="1:6" ht="45">
      <c r="A35" s="85"/>
      <c r="B35" s="216"/>
      <c r="C35" s="216">
        <v>85212</v>
      </c>
      <c r="D35" s="87"/>
      <c r="E35" s="88" t="s">
        <v>241</v>
      </c>
      <c r="F35" s="104">
        <v>21370</v>
      </c>
    </row>
    <row r="36" spans="1:6" ht="33.75">
      <c r="A36" s="85"/>
      <c r="B36" s="216"/>
      <c r="C36" s="216"/>
      <c r="D36" s="87">
        <v>2910</v>
      </c>
      <c r="E36" s="90" t="s">
        <v>448</v>
      </c>
      <c r="F36" s="104">
        <v>21370</v>
      </c>
    </row>
    <row r="37" spans="1:6" ht="22.5">
      <c r="A37" s="85"/>
      <c r="B37" s="216">
        <v>852</v>
      </c>
      <c r="C37" s="216">
        <v>85214</v>
      </c>
      <c r="D37" s="87"/>
      <c r="E37" s="90" t="s">
        <v>253</v>
      </c>
      <c r="F37" s="104">
        <v>3000</v>
      </c>
    </row>
    <row r="38" spans="1:6" ht="33.75">
      <c r="A38" s="85"/>
      <c r="B38" s="216"/>
      <c r="C38" s="216"/>
      <c r="D38" s="87">
        <v>2910</v>
      </c>
      <c r="E38" s="90" t="s">
        <v>448</v>
      </c>
      <c r="F38" s="104">
        <v>3000</v>
      </c>
    </row>
    <row r="39" spans="1:6" ht="22.5">
      <c r="A39" s="79" t="s">
        <v>41</v>
      </c>
      <c r="B39" s="215">
        <v>900</v>
      </c>
      <c r="C39" s="215"/>
      <c r="D39" s="79"/>
      <c r="E39" s="105" t="s">
        <v>272</v>
      </c>
      <c r="F39" s="221">
        <f>F40</f>
        <v>1149120</v>
      </c>
    </row>
    <row r="40" spans="1:6" ht="22.5">
      <c r="A40" s="85"/>
      <c r="B40" s="216"/>
      <c r="C40" s="216">
        <v>90005</v>
      </c>
      <c r="D40" s="87"/>
      <c r="E40" s="90" t="s">
        <v>449</v>
      </c>
      <c r="F40" s="104">
        <v>1149120</v>
      </c>
    </row>
    <row r="41" spans="1:6" ht="56.25">
      <c r="A41" s="85"/>
      <c r="B41" s="216"/>
      <c r="C41" s="216"/>
      <c r="D41" s="87">
        <v>2830</v>
      </c>
      <c r="E41" s="90" t="s">
        <v>446</v>
      </c>
      <c r="F41" s="104">
        <v>1149120</v>
      </c>
    </row>
    <row r="42" spans="1:6" ht="12.75">
      <c r="A42" s="82"/>
      <c r="B42" s="79" t="s">
        <v>261</v>
      </c>
      <c r="C42" s="79"/>
      <c r="D42" s="79"/>
      <c r="E42" s="82"/>
      <c r="F42" s="100">
        <f>F11+F14+F17+F22+F25+F34+F39</f>
        <v>1866084</v>
      </c>
    </row>
    <row r="43" spans="1:6" ht="12.75">
      <c r="A43" s="106"/>
      <c r="B43" s="107"/>
      <c r="C43" s="107"/>
      <c r="D43" s="107"/>
      <c r="E43" s="106"/>
      <c r="F43" s="108"/>
    </row>
    <row r="44" ht="12.75">
      <c r="F44" s="44" t="s">
        <v>106</v>
      </c>
    </row>
    <row r="47" ht="12.75">
      <c r="F47" s="45" t="s">
        <v>450</v>
      </c>
    </row>
  </sheetData>
  <mergeCells count="2">
    <mergeCell ref="A7:H7"/>
    <mergeCell ref="A8:H8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Czechowice-Dziedzice</dc:creator>
  <cp:keywords/>
  <dc:description/>
  <cp:lastModifiedBy>UM Czechowice-Dziedzice</cp:lastModifiedBy>
  <cp:lastPrinted>2008-03-17T09:17:17Z</cp:lastPrinted>
  <dcterms:created xsi:type="dcterms:W3CDTF">2008-01-11T07:16:34Z</dcterms:created>
  <dcterms:modified xsi:type="dcterms:W3CDTF">2008-03-17T09:18:46Z</dcterms:modified>
  <cp:category/>
  <cp:version/>
  <cp:contentType/>
  <cp:contentStatus/>
</cp:coreProperties>
</file>