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firstSheet="1" activeTab="2"/>
  </bookViews>
  <sheets>
    <sheet name="Zał.1" sheetId="1" r:id="rId1"/>
    <sheet name="Zał.6" sheetId="2" r:id="rId2"/>
    <sheet name="Zał.6a" sheetId="3" r:id="rId3"/>
  </sheets>
  <definedNames/>
  <calcPr fullCalcOnLoad="1"/>
</workbook>
</file>

<file path=xl/sharedStrings.xml><?xml version="1.0" encoding="utf-8"?>
<sst xmlns="http://schemas.openxmlformats.org/spreadsheetml/2006/main" count="562" uniqueCount="312">
  <si>
    <t>Rozdz.92604 Instytucje kultury fizycznej</t>
  </si>
  <si>
    <t>RAZEM:</t>
  </si>
  <si>
    <t>L.p.</t>
  </si>
  <si>
    <t>Przebudowa ul. Bronowskiej, budowa sygnalizacji świetlnej na skrzyżowaniu  ul. Traugutta i Węglowej, budowa chodnika przy ul. Ligockiej i ul. Czechowickiej – projekt</t>
  </si>
  <si>
    <t>Rozdz. 75404 Komendy wojewódzkie policji</t>
  </si>
  <si>
    <t>Dofinansowanie zakupów inwestycyjnych dla Policji w Czechowicach-Dziedzicach</t>
  </si>
  <si>
    <t>Opracowanie projektu parkingu przy ul. Lipowskiej wzdłuż ogrodzenia SP Nr 3</t>
  </si>
  <si>
    <t>Rozdz. 92120 Ochrona zabytków i opieka nad zabytkami</t>
  </si>
  <si>
    <t>Ściana pamięci poświęcona więźniom i ofiarom niemieckich obozów koncentracyjnych pochodzących z rejonu Podbeskidzia</t>
  </si>
  <si>
    <t>Kanalizacja sanitarna wraz z przyłączami w ul. Legionów na odc. od ul. Stalmacha do DK -1 z włączeniem do kanału w ul. Strażackiej</t>
  </si>
  <si>
    <t>Zakup zmywarko - wyparzacza do ZSP Nr 1 w Czechowicach-Dziedzicach</t>
  </si>
  <si>
    <t>Zakup kotła warzelnego do SP Nr 2 w Czechowicach - Dziedzicach</t>
  </si>
  <si>
    <t>626 450 (dotacja RPO WŚ 2009r.)</t>
  </si>
  <si>
    <t>Przebudowa boisk przy SP Nr 3 w Czechowicach - Dziedzicach</t>
  </si>
  <si>
    <t>Rekultywacja składowiska odpadów - etap I</t>
  </si>
  <si>
    <t>Załącznik Nr 6</t>
  </si>
  <si>
    <t>WYKAZ WYDATKÓW MAJĄTKOWYCH DO BUDŻETU NA ROK 2008</t>
  </si>
  <si>
    <t>Dział, rozdział, nazwa zadania</t>
  </si>
  <si>
    <t>Zakres rzeczowy</t>
  </si>
  <si>
    <t>Okres realizacji</t>
  </si>
  <si>
    <t>Plan na 2008r.</t>
  </si>
  <si>
    <t>Rozdz.60004 Lokalny transport zbiorowy</t>
  </si>
  <si>
    <t>Zakup autobusów do PKM</t>
  </si>
  <si>
    <t>WPI</t>
  </si>
  <si>
    <t>Rozdz.60016 Drogi publiczne gminne</t>
  </si>
  <si>
    <t>Przebudowa ul.Na Łuku w Ligocie</t>
  </si>
  <si>
    <t>przebudowa ulicy na dł. 680 mb</t>
  </si>
  <si>
    <t>2008r.</t>
  </si>
  <si>
    <t>Przebudowa ul.Sokoły w Ligocie</t>
  </si>
  <si>
    <t>Przebudowa ul.Zakole w Zabrzegu</t>
  </si>
  <si>
    <t>przebudowa ulicy na dł. 350 mb</t>
  </si>
  <si>
    <t>Przebudowa ul.Stawowe Pole w Bronowie</t>
  </si>
  <si>
    <t>Przebudowa ul.Żbika w Czechowicach-Dziedzicach</t>
  </si>
  <si>
    <t>Przebudowa ul.Kukułczej w Czechowicach-Dziedzicach</t>
  </si>
  <si>
    <t>przebudowa ulicy na dł. 200 mb</t>
  </si>
  <si>
    <t>Projekt budowy chodnika wzdłuż ul.Napierskiego w Czechowicach-Dziedzicach</t>
  </si>
  <si>
    <t>Przebudowa ulicy bocznej do ul.Korfantego w Zabrzegu</t>
  </si>
  <si>
    <t>Przebudowa ul.Dożynkowej w Czechowicach-Dziedzicach</t>
  </si>
  <si>
    <t>środki jednostek pomocniczych</t>
  </si>
  <si>
    <t>Rozdz.70004 Różne jednostki obsługi gospodarki mieszkaniowej</t>
  </si>
  <si>
    <t>Zakup i montaż kotła c.o. gazowego wraz z automatyką pogodową do budynku przy ul.Kolorowej 2 w Bronowie</t>
  </si>
  <si>
    <t>1 szt.</t>
  </si>
  <si>
    <t>Budowa części oświetlenia przy ul. Sobieskiego</t>
  </si>
  <si>
    <t>Wymiana rurociągu ciepłowniczego na osiedlu przy ul.Bestwińskiej</t>
  </si>
  <si>
    <t>Adaptacja budynku przy ul.J.Kochanowskiego na lokale socjalne</t>
  </si>
  <si>
    <t>realizacja</t>
  </si>
  <si>
    <t>Budowa placu zabaw na osiedlu przy ul.Ślepej w Czechowicach-Dziedzicach</t>
  </si>
  <si>
    <t>Regulacje stanów prawnych gruntów zajętych na cele publiczne wg podjętych uchwał</t>
  </si>
  <si>
    <t xml:space="preserve">Rozbudowa cmentarza komunalnego przy kościele pw.Św.Katarzyny w Czechowicach-Dziedzicach </t>
  </si>
  <si>
    <t>kontynuacja</t>
  </si>
  <si>
    <t>Zakup zestawów komputerowych wraz z oprogramowaniem</t>
  </si>
  <si>
    <t xml:space="preserve">Zakup programów komputerowych </t>
  </si>
  <si>
    <t>Zakup samochodu do OSP Dziedzice</t>
  </si>
  <si>
    <t>Zakup garaży do magazynowania sprzętu sołectwa i OSP Bronów</t>
  </si>
  <si>
    <t>Zakup skrzyni na fotoradar na ul.Węglową w Czechowicach-Dziedzicach</t>
  </si>
  <si>
    <t>Zakup kserokopiarki do ZSP Nr 1, SP Nr 3 w Czechowicach-Dziedzicach, SP Nr 3 w Ligocie,
ZS w Zabrzegu</t>
  </si>
  <si>
    <t>Zakup komputera wraz z oprogramowaniem do SP Nr 2 w Czechowicach-Dziedzicach</t>
  </si>
  <si>
    <t>Zakup sprzętu nagłaśniającego w zestawie do przewożenia do SP Nr 5 w Czechowicach-Dziedzicach</t>
  </si>
  <si>
    <t>Zakup pieca kondensacyjnego c.o. do kotłowni
w SP Nr 2 w Ligocie</t>
  </si>
  <si>
    <t>Budowa sali gimnastycznej w SP Nr 2 w Ligocie przy ul.Miliardowickiej</t>
  </si>
  <si>
    <t>Zakup tablicy świetlnej do wyników gier sportowych do SP Nr 5 w Czechowicach-Dziedzicach</t>
  </si>
  <si>
    <t>Zakup szafy chłodniczej do ZSP Nr 1, PP Nr 10, 
PP Nr 11 w Czechowicach-Dziedzicach</t>
  </si>
  <si>
    <t>3 szt.</t>
  </si>
  <si>
    <t>Zakup komputera z drukarką do PP Nr 2, PP Nr 9 w Czechowicach-Dziedzicach</t>
  </si>
  <si>
    <t>2 szt.</t>
  </si>
  <si>
    <t>Zakup komputera do PP Nr 3 w Czechowicach-Dziedzicach</t>
  </si>
  <si>
    <t>Zakup pieca elektrycznego konwekcyjnego do pieczenia do PP Nr 6 w Czechowicach-Dziedzicach</t>
  </si>
  <si>
    <t>Zakup miksera spiralnego do PP Nr 6 w Czechowicach-Dziedzicach</t>
  </si>
  <si>
    <t>Zakup kuchni gazowej z piekarnikiem elektrycznym do PP Nr 10 w Czechowicach-Dziedzicach</t>
  </si>
  <si>
    <t>Zakup zmywarko-wyparzacza do PP w Zabrzegu</t>
  </si>
  <si>
    <t>Zakup komputera wraz z oprogramowaniem do Gimnazjum Nr 1, Gimnazjum Nr 3 w Czechowicach-Dziedzicach, ZS w Zabrzegu</t>
  </si>
  <si>
    <t>Zakup centrali telefonicznej z faxem do Gimnazjum Nr 2 w Czechowicach-Dziedzicach</t>
  </si>
  <si>
    <t>Budowa sali gimnastycznej w Gimnazjum Nr 2 w Czechowicach-Dziedzicach</t>
  </si>
  <si>
    <t>Zakup patelni elektrycznej do ZSP Nr 1 w Czechowicach-Dziedzicach</t>
  </si>
  <si>
    <t>Zakup szafy chłodniczej do SP Nr 7 w Czechowicach-Dziedzicach</t>
  </si>
  <si>
    <t>Zakup obieraczki z separatorem do obierzyn do ZS w Zabrzegu, Gimnazjum Nr 1, Gimnazjum Nr 2 w Czechowicach-Dziedzicach</t>
  </si>
  <si>
    <t>Zakup komputera z oprogramowaniem do ZS w Ligocie</t>
  </si>
  <si>
    <t>Budowa domu spokojnej starości "Złota Jesień"</t>
  </si>
  <si>
    <t>Budowa kanalizacji sanitarnej w rejonie ul.Bachorek i ul.Szkolnej w Czechowicach-Dziedzicach</t>
  </si>
  <si>
    <t>Budowa kanalizacji sanitarnej w rejonie ul.Rumana w dzielnicy Grabowice w Czechowicach-Dziedzicach - etap II</t>
  </si>
  <si>
    <t>budowa kanalizacji sanitarnej  o śr. 250/200/160 mm</t>
  </si>
  <si>
    <t>Zakup nowych wiat przystankowych</t>
  </si>
  <si>
    <t>Dobudowa oświetlenia przy ul.Czyża w Bronowie</t>
  </si>
  <si>
    <t>Budowa kanalizacji sanitarnej w rejonie ul. Rumana w dzielnicy Grabowice w Czechowicach - Dziedzicach- etap II</t>
  </si>
  <si>
    <t>Dobudowa oświetlenia parkingu przy ul.Ks.J.Kunza w Bronowie</t>
  </si>
  <si>
    <t>Dobudowa oświetlenia skrzyżowania ul.Ks.J.Kunza z ul.Graniczną</t>
  </si>
  <si>
    <t>Dobudowa oświetlenia skrzyżowania ul.Gajowej z ul.Kopaniny</t>
  </si>
  <si>
    <t>Dobudowa oświetlenia przy ul.Jodłowej w Czechowicach-Dziedzicach</t>
  </si>
  <si>
    <t>Dobudowa oświetlenia przy ul.Kukułczej w Czechowicach-Dziedzicach</t>
  </si>
  <si>
    <t>Dobudowa oświetlenia przy ul.Czechowickiej w Ligocie</t>
  </si>
  <si>
    <t>Zakup kolumn niskotonowych do Miejskiego Domu Kultury w Czechowicach-Dziedzicach</t>
  </si>
  <si>
    <t>Budowa budynku Miejskiej Biblioteki Publicznej przy ul.Niepodległości w Czechowicach-Dziedzicach</t>
  </si>
  <si>
    <t xml:space="preserve"> </t>
  </si>
  <si>
    <t>Budowa basenu krytego wolnostojącego o wym.25,0 m x 12,5 m na terenie MOSiR w Czechowicach-Dziedzicach</t>
  </si>
  <si>
    <t xml:space="preserve">        mgr  Marek Kwaśny</t>
  </si>
  <si>
    <t>Załącznik Nr 6a</t>
  </si>
  <si>
    <t xml:space="preserve">Budowa oświetlenia w rejonie ul. Mazańcowickiej, Chłopskiej i Kościelnej </t>
  </si>
  <si>
    <t>projekt, wykonanie</t>
  </si>
  <si>
    <t xml:space="preserve">WIELOLETNIE PLANY INWESTYCJNE GMINY CZECHOWICE-DZIEDZICE </t>
  </si>
  <si>
    <t>Nazwa zadania</t>
  </si>
  <si>
    <t>Jednostka realizująca program</t>
  </si>
  <si>
    <t>Wartość zadania do realizacji</t>
  </si>
  <si>
    <t>Wartość zadania zrealizowa-nego w latach poprzednich</t>
  </si>
  <si>
    <t>Ogółem wartość zadania</t>
  </si>
  <si>
    <t>Uwagi</t>
  </si>
  <si>
    <t>2009r.</t>
  </si>
  <si>
    <t>2010r.</t>
  </si>
  <si>
    <t>wartość zadania</t>
  </si>
  <si>
    <t>środki budżet.</t>
  </si>
  <si>
    <t>środki budżetowe</t>
  </si>
  <si>
    <t>PKM</t>
  </si>
  <si>
    <t>Urząd Miejski</t>
  </si>
  <si>
    <t>Rozbudowa cmentarza komunalnego przy kościele pw. Św.Katarzyny w Czechowicach-Dziedzicach</t>
  </si>
  <si>
    <t>Budowa sali gimnastycznej 
w SP Nr 2 w Ligocie przy ul.Miliardowickiej</t>
  </si>
  <si>
    <t xml:space="preserve">Budowa sali gimnastycznej w 
Gimnazjum Nr 2 w Czechowicach-Dziedzicach </t>
  </si>
  <si>
    <t>ZOPO</t>
  </si>
  <si>
    <t xml:space="preserve">Budowa sali gimnastycznej w 
Gimnazjum Nr 3 w Czechowicach-Dziedzicach </t>
  </si>
  <si>
    <t>Rekultywacja składowiska odpadów etap I</t>
  </si>
  <si>
    <t>AZK</t>
  </si>
  <si>
    <t>Rekultywacja składowiska odpadów etap II</t>
  </si>
  <si>
    <t>Ogółem środki budżetowe</t>
  </si>
  <si>
    <t>1 450 000 kredyt</t>
  </si>
  <si>
    <t>720 000
(dotacja RPO WŚ) realizacja po 2010r.</t>
  </si>
  <si>
    <t>środki jednostek pomocniczych-22000 zł</t>
  </si>
  <si>
    <t>1szt.</t>
  </si>
  <si>
    <t>Budowa kanalizacji sanitarnej w rejonie ul.Bestwińskiej w Czechowicach-Dziedzicach - projekt</t>
  </si>
  <si>
    <t>dotacja PRO WŚ                5 097 875 (2009r.) dotacja  4 262 579 (2010r), nakłady po 2010r 5 113 820</t>
  </si>
  <si>
    <t>dotacja PRO WŚ                1 612 239 (2009r.) dotacja 493 303 (2010r)</t>
  </si>
  <si>
    <t xml:space="preserve">wykonanie nakładki asfaltowej na dł. ok. 250 mb
</t>
  </si>
  <si>
    <t>Wykonanie nakrycia zimowego niecki fontanny ze zintegrowanym stojakiem na choinkę świąteczną</t>
  </si>
  <si>
    <t>zobowiązanie z 2007r.</t>
  </si>
  <si>
    <t xml:space="preserve">Budowa sali gimnastycznej wraz z infrastrukturą szkolno-przedszkolną przy SP Nr 2 w Ligocie </t>
  </si>
  <si>
    <t xml:space="preserve">Budowa sali gimnastycznej wraz z infrastrukturą socjalną przy SP Nr 3 w Ligocie </t>
  </si>
  <si>
    <t>Budowa parkingu przy SP Nr 7 w Czechowicach-Dziedzicach</t>
  </si>
  <si>
    <t>Budowa sali gimnastycznej w Gimnazjum Nr 3 w Czechowicach-Dziedzicach</t>
  </si>
  <si>
    <t>zobowiązania z 2007r.</t>
  </si>
  <si>
    <t>Budowa oświetlenia ul.Baczyńskiego w Czechowicach-Dziedzicach</t>
  </si>
  <si>
    <t>Termomodernizacja Gimnazjum 
Nr 1 w Czechowicach-Dziedzicach z zastosowaniem systemu solarnego dla przygotowania ciepłej wody użytkowej</t>
  </si>
  <si>
    <t>583 864
(dotacja)</t>
  </si>
  <si>
    <t>400 000 (dotacja 2007r.)
1 850 000 (dotacja 2008r.)</t>
  </si>
  <si>
    <t>280 000
(pożyczka)
165 000 (GFOŚ i GW)</t>
  </si>
  <si>
    <t>Zakup maszyny do czyszczenia posadzki w sali gimnastycznej SP Nr 4 w Czechowicach - Dziedzicach</t>
  </si>
  <si>
    <t>Termomodernizacja Gimnazjum Nr 1 w Czechowicach-Dziedzicach z zastosowaniem systemu solarnego dla przygotowania ciepłej wody użytkowej</t>
  </si>
  <si>
    <t>z dnia 15 stycznia 2008 r.</t>
  </si>
  <si>
    <t>do uchwały budżetowej Nr XVII/140/08</t>
  </si>
  <si>
    <t>Budowa oświetlenia przy ul. Topolowej na odc. ul. Jasnej do ul. Słonecznej, wykonanie projektu</t>
  </si>
  <si>
    <t>Budowa oświetlenia przy ul. Sadowej, wykonanie projektu</t>
  </si>
  <si>
    <t>Budowa oświetlenia przy ul. Wodnej, wykonanie projektu</t>
  </si>
  <si>
    <t>Budowa oświetlenia przy ul. Zajęczej wraz z wykonaniem projektu</t>
  </si>
  <si>
    <t>Budowa boiska wraz z ogrodzeniem przy ul. Szkolnej</t>
  </si>
  <si>
    <t>Nabycie działki pod teren Szkoły Podstawowej nr 5</t>
  </si>
  <si>
    <t>Dobudowa oświetlenia ul. Łabędzia</t>
  </si>
  <si>
    <t>Dobudowa oświetlenia ul. Mała w Ligocie</t>
  </si>
  <si>
    <t>Dobudowa oświetlenia ul. Koło w Ligocie</t>
  </si>
  <si>
    <t>9szt</t>
  </si>
  <si>
    <t xml:space="preserve">520 490 (pożyczka w 2008r.) 98 060 (dotacja WFOŚ 2008), 51 120 (dotacja Eko Fundusz 2008r.)
100 000 (pożyczka w 2009r.) </t>
  </si>
  <si>
    <t>1 szt. (w tym: środki jednostek pomocniczych - 10 000 zł)</t>
  </si>
  <si>
    <t>Dobudowa punktu świetlnego na ul. Krzanowskiego</t>
  </si>
  <si>
    <t>Dobudowa punktu świetlnego na ul. Norwida</t>
  </si>
  <si>
    <t>Dobudowa punktu świetlnego na ul. Reja</t>
  </si>
  <si>
    <t>Wykonanie projektu oświetlenia przy ul. Kołłataja</t>
  </si>
  <si>
    <t>Przebudowa Miejskiego Domu Kultury w Czechowicach-Dziedzicach</t>
  </si>
  <si>
    <t>demontaż i montaż projektorów, zakup i montaż nowej rozdzielnicy do projektorów</t>
  </si>
  <si>
    <t>Modernizacja urządzeń projektorowni</t>
  </si>
  <si>
    <t>Dział 851Ochrona zdrowia</t>
  </si>
  <si>
    <t>Dofinansowanie zakupu sprzętu medycznego do  Szpitala Pediatrycznego w Bielsku - Białej</t>
  </si>
  <si>
    <t>2008r</t>
  </si>
  <si>
    <t xml:space="preserve">przebudowa odcinka 430 mb. od ul.Czyża do ul.Kamienieckiej, poszerzenie jezdni o 0,5 m , </t>
  </si>
  <si>
    <t>Budowa parku na Osiedlu Północ w Czechowicach-Dziedzicach</t>
  </si>
  <si>
    <t>po 1 szt.</t>
  </si>
  <si>
    <t>Zaprojektowanie i rozpoczęcie budowy parkingu przy budynku poczty i biblioteki na ul. Legionów</t>
  </si>
  <si>
    <t>Zaprojektowanie oświetlenia przy ul.Dzięciołów w Czechowicach-Dziedzicach</t>
  </si>
  <si>
    <t>Przebudowa stołówki i kuchni w Gimnazjum Publicznym Nr 1 Czechowicach - Dziedzicach</t>
  </si>
  <si>
    <r>
      <t xml:space="preserve">kanalizacja sanitarna z przyłączmi </t>
    </r>
    <r>
      <rPr>
        <sz val="8"/>
        <rFont val="Arial"/>
        <family val="0"/>
      </rPr>
      <t>Ø</t>
    </r>
    <r>
      <rPr>
        <sz val="8"/>
        <rFont val="Arial CE"/>
        <family val="2"/>
      </rPr>
      <t>200/160 - ok. 1050m</t>
    </r>
  </si>
  <si>
    <t>Budowa oświetlenia przy ul. Ślepej</t>
  </si>
  <si>
    <t>Przebudowa stołówki i kuchni w Gimnazjum Publicznym Nr 1 w Czechowicach -Dziedzicach</t>
  </si>
  <si>
    <t>Oświetlenie chodnika między ulicami Michałowicza - Polna - Szkolna w Czechowicach - Dziedzicach</t>
  </si>
  <si>
    <t>wykonanie</t>
  </si>
  <si>
    <t>Winda dla osób niepełnosprawnych w budynku Urzędu przy Placu Jana Pawła II - projekt</t>
  </si>
  <si>
    <t>Zakup kosiarki</t>
  </si>
  <si>
    <t>Budowa dźwigu osobowego w budynku przy ul. Sienkiewicza 8</t>
  </si>
  <si>
    <t>Budowa dźwigu osobowego w budynku przy ul. Nad Białką 1B</t>
  </si>
  <si>
    <t>Przebudowa oświetlenia przy ul. Legionów</t>
  </si>
  <si>
    <t>przebudowa drogi na długości 293 m</t>
  </si>
  <si>
    <t>przebudowa drogi na długości 735 m</t>
  </si>
  <si>
    <t>projekt</t>
  </si>
  <si>
    <t>Załącznik Nr 1</t>
  </si>
  <si>
    <t>Rady Miejskiej w Czechowicach-Dziedzicach</t>
  </si>
  <si>
    <t>DOCHODY BUDŻETU WG DZIAŁÓW I ŹRÓDEŁ POCHODZENIA</t>
  </si>
  <si>
    <t>Lp.</t>
  </si>
  <si>
    <t>Wyszczególnienie</t>
  </si>
  <si>
    <t>Plan budżetu wg uchwały Nr VI/37/07 z 27.02.2007r.</t>
  </si>
  <si>
    <t xml:space="preserve">Plan po zmianach </t>
  </si>
  <si>
    <t>%
(5:4)</t>
  </si>
  <si>
    <t xml:space="preserve">1. </t>
  </si>
  <si>
    <t>Dział 010 Rolnictwo i łowiectwo</t>
  </si>
  <si>
    <t>w tym:</t>
  </si>
  <si>
    <t>- dochody bieżące</t>
  </si>
  <si>
    <t>wpłaty celowe</t>
  </si>
  <si>
    <t>dotacja celowa z Wojewódzkiego Funduszu Ochrony Środowiska i Gospodarki Wodnej</t>
  </si>
  <si>
    <t>dotacja na zadania zlecone</t>
  </si>
  <si>
    <t>2.</t>
  </si>
  <si>
    <t>Dział 600 Transport i łączność</t>
  </si>
  <si>
    <t>dotacje na zadania realizowane na podstawie porozumień</t>
  </si>
  <si>
    <t>3.</t>
  </si>
  <si>
    <t>Dział 700 Gospodarka mieszkaniowa</t>
  </si>
  <si>
    <t>dochody z tytułu czynszów od lokali</t>
  </si>
  <si>
    <t>pozostałe dochody AZK</t>
  </si>
  <si>
    <t>dochody z tytułu wieczystego użytkowania</t>
  </si>
  <si>
    <t>dochody z tytułu dzierżawy</t>
  </si>
  <si>
    <t>odsetki</t>
  </si>
  <si>
    <t>- dochody majątkowe</t>
  </si>
  <si>
    <t>sprzedaż mienia komunalnego</t>
  </si>
  <si>
    <t>4.</t>
  </si>
  <si>
    <t>Dział 710 Działalność usługowa</t>
  </si>
  <si>
    <t>dotacja na zadania realizowane na podstawie porozumień</t>
  </si>
  <si>
    <t>dochody z usług na placu targowym</t>
  </si>
  <si>
    <t>dochody z cmentarza</t>
  </si>
  <si>
    <t>5.</t>
  </si>
  <si>
    <t>Dział 750 Administracja publiczna</t>
  </si>
  <si>
    <t>odsetki bankowe</t>
  </si>
  <si>
    <t>prowizje</t>
  </si>
  <si>
    <t>5% dochodów związanych z realizacją zadań z zakresu administracji rządowej</t>
  </si>
  <si>
    <t>6.</t>
  </si>
  <si>
    <t>Dział 751 Urzędy naczelnych organów władzy państwowej, kontroli i ochrony prawa oraz sądownictwa</t>
  </si>
  <si>
    <t>dotacje na zadania zlecone</t>
  </si>
  <si>
    <t>7.</t>
  </si>
  <si>
    <t>Dział 754 Bezpieczeństwo publiczne i ochrona przeciwpożarowa</t>
  </si>
  <si>
    <t>mandaty</t>
  </si>
  <si>
    <t>8.</t>
  </si>
  <si>
    <t>Dział 756 Dochody od osób prawnych, od osób fizycznych i od innych jednostek nieposiadających osobowości prawnej oraz wydatki związane z ich poborem</t>
  </si>
  <si>
    <t>karta podatkowa</t>
  </si>
  <si>
    <t>podatek rolny</t>
  </si>
  <si>
    <t>podatek leśny</t>
  </si>
  <si>
    <t>podatek od nieruchomości</t>
  </si>
  <si>
    <t>w tym: zaległości</t>
  </si>
  <si>
    <t>podatek od środków transportowych</t>
  </si>
  <si>
    <t>opłata od posiadania psów</t>
  </si>
  <si>
    <t>podatek od spadków i darowizn</t>
  </si>
  <si>
    <t>podatek od czynności cywilnoprawnych</t>
  </si>
  <si>
    <t>opłata targowa</t>
  </si>
  <si>
    <t>opłaty administracyjne</t>
  </si>
  <si>
    <t>odsetki od nieterminowych wpłat</t>
  </si>
  <si>
    <t>opłata skarbowa</t>
  </si>
  <si>
    <t>dochody z tyt. opłat za zajęcie pasa drogowego</t>
  </si>
  <si>
    <t>wpłaty z tytułu koncesji alkoholowych</t>
  </si>
  <si>
    <t>rekompensata utraconych dochodów z tyt. zwolnień określonych w ustawie o rehabilitacji zawodowej</t>
  </si>
  <si>
    <t>podatek dochodowy od osób fizycznych</t>
  </si>
  <si>
    <t>podatek dochodowy od osób prawnych</t>
  </si>
  <si>
    <t>9.</t>
  </si>
  <si>
    <t>Dział 758 Różne rozliczenia</t>
  </si>
  <si>
    <t>część oświatowa subwencji ogólnej</t>
  </si>
  <si>
    <t>część równoważąca subwencji ogólnej</t>
  </si>
  <si>
    <t>10.</t>
  </si>
  <si>
    <t>Dział 801 Oświata i wychowanie</t>
  </si>
  <si>
    <t>dochody szkół podstawowych</t>
  </si>
  <si>
    <t>odpłatność - opłata stała</t>
  </si>
  <si>
    <t>dochody przedszkoli</t>
  </si>
  <si>
    <t>wpływy z usług - przedszkola</t>
  </si>
  <si>
    <t>dochody gimnazjum</t>
  </si>
  <si>
    <t>dochody ZOPO</t>
  </si>
  <si>
    <t>wpływy z usług (stołówki szkolne)</t>
  </si>
  <si>
    <t>pozostałe dochody</t>
  </si>
  <si>
    <t>dotacje na zadania własne</t>
  </si>
  <si>
    <t>11.</t>
  </si>
  <si>
    <t>Dział 851 Ochrona zdrowia</t>
  </si>
  <si>
    <t>12.</t>
  </si>
  <si>
    <t>Dział 852 Pomoc społeczna</t>
  </si>
  <si>
    <t>dochody DPS "Złota Jesień"</t>
  </si>
  <si>
    <t>dochody Ośrodka Dziennego Pobytu</t>
  </si>
  <si>
    <t>odpłatność z tyt. usług opiekuńczych</t>
  </si>
  <si>
    <t>dotacja na zadania własne</t>
  </si>
  <si>
    <t>wpływy ze zwrotów dotacji wykorzystanych niezgodnie z przeznaczeniem lub pobranych w nadmiernej wysokości</t>
  </si>
  <si>
    <t>13.</t>
  </si>
  <si>
    <t>Dział 854 Edukacyjna opieka wychowawcza</t>
  </si>
  <si>
    <t>wpływy z usług (świetlice szkolne)</t>
  </si>
  <si>
    <t>dotacja celowa na "Zielone szkoły"</t>
  </si>
  <si>
    <t>14.</t>
  </si>
  <si>
    <t>Dział 900 Gospodarka komunalna i ochrona środowiska</t>
  </si>
  <si>
    <t>wynajem kontenera</t>
  </si>
  <si>
    <t>szalety miejskie</t>
  </si>
  <si>
    <t>dotacja celowa z Powiatowego Funduszu Ochrony Środowiska i Gospodarki Wodnej</t>
  </si>
  <si>
    <t>15.</t>
  </si>
  <si>
    <t>Dział 921 Kultura i ochrona dziedzictwa narodowego</t>
  </si>
  <si>
    <t>wpływy z usług</t>
  </si>
  <si>
    <t>dotacja celowa na zadania bieżące realizowane na podstawie porozumień między jednostkami samorządu terytorialnego</t>
  </si>
  <si>
    <t>16.</t>
  </si>
  <si>
    <t>Dział 926 Kultura fizyczna i sport</t>
  </si>
  <si>
    <t>dochody MOSiR</t>
  </si>
  <si>
    <t>dotacja celowa na zadanie majątkowe</t>
  </si>
  <si>
    <t>OGÓŁEM :</t>
  </si>
  <si>
    <t>Przewodniczący Rady Miejskiej</t>
  </si>
  <si>
    <t>mgr Marek Kwaśny</t>
  </si>
  <si>
    <t>1.</t>
  </si>
  <si>
    <t>Rozdz. 60014 Drogi publiczne powiatowe</t>
  </si>
  <si>
    <t>Rozdz.71014 Opracowania geodezyjne i kartograficzne</t>
  </si>
  <si>
    <t>Rozdz.71035 Cmentarze</t>
  </si>
  <si>
    <t>Rozdz.75023 Urzędy gmin (miast i miast na prawach powiatu)</t>
  </si>
  <si>
    <t>Rozdz.75412 Ochotnicze straże pożarne</t>
  </si>
  <si>
    <t>Rozdz.75416 Straż Miejska</t>
  </si>
  <si>
    <t>Rozdz.80101 Szkoły podstawowe</t>
  </si>
  <si>
    <t>Rozdz.80104 Przedszkola</t>
  </si>
  <si>
    <t>Rozdz.80110 Gimnazja</t>
  </si>
  <si>
    <t>Rozdz.80148 Stołówki szkolne</t>
  </si>
  <si>
    <t>Rozdz.85111 Szpitale ogólne</t>
  </si>
  <si>
    <t>Rozdz.85202 Domy pomocy społecznej</t>
  </si>
  <si>
    <t>Rozdz.90001 Gospodarka ściekowa i ochrona wód</t>
  </si>
  <si>
    <t>Rozdz.90002 Gospodarka odpadami</t>
  </si>
  <si>
    <t>Rozdz.90003 Oczyszczanie miast i wsi</t>
  </si>
  <si>
    <t>Rozdz.90015 Oświetlenie ulic, placów i dróg</t>
  </si>
  <si>
    <t>Rozdz.92109 Domy i ośrodki kultury, świetlice i kluby</t>
  </si>
  <si>
    <t>Rozdz.92116 Biblioteki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</si>
</sst>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[$-415]d\ mmmm\ yyyy"/>
    <numFmt numFmtId="175" formatCode="00000000000"/>
  </numFmts>
  <fonts count="10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6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49" fontId="2" fillId="2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/>
    </xf>
    <xf numFmtId="164" fontId="2" fillId="0" borderId="0" xfId="19" applyNumberFormat="1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/>
    </xf>
    <xf numFmtId="164" fontId="1" fillId="0" borderId="0" xfId="19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Alignment="1">
      <alignment/>
    </xf>
    <xf numFmtId="164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165" fontId="2" fillId="0" borderId="0" xfId="19" applyNumberFormat="1" applyFont="1" applyAlignment="1">
      <alignment vertical="center"/>
    </xf>
    <xf numFmtId="165" fontId="1" fillId="0" borderId="0" xfId="19" applyNumberFormat="1" applyFont="1" applyAlignment="1">
      <alignment vertical="center"/>
    </xf>
    <xf numFmtId="165" fontId="1" fillId="0" borderId="0" xfId="19" applyNumberFormat="1" applyFont="1" applyAlignment="1">
      <alignment/>
    </xf>
    <xf numFmtId="0" fontId="2" fillId="2" borderId="0" xfId="0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165" fontId="2" fillId="0" borderId="0" xfId="19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3" fontId="2" fillId="3" borderId="0" xfId="0" applyNumberFormat="1" applyFont="1" applyFill="1" applyAlignment="1">
      <alignment vertical="center"/>
    </xf>
    <xf numFmtId="165" fontId="2" fillId="0" borderId="0" xfId="19" applyNumberFormat="1" applyFont="1" applyAlignment="1">
      <alignment vertical="center"/>
    </xf>
    <xf numFmtId="0" fontId="2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165" fontId="2" fillId="2" borderId="0" xfId="19" applyNumberFormat="1" applyFont="1" applyFill="1" applyAlignment="1">
      <alignment vertical="center"/>
    </xf>
    <xf numFmtId="3" fontId="1" fillId="0" borderId="0" xfId="19" applyNumberFormat="1" applyFont="1" applyAlignment="1">
      <alignment vertical="center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 vertical="top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top"/>
    </xf>
    <xf numFmtId="3" fontId="6" fillId="0" borderId="12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 vertical="top"/>
    </xf>
    <xf numFmtId="3" fontId="6" fillId="0" borderId="15" xfId="0" applyNumberFormat="1" applyFont="1" applyBorder="1" applyAlignment="1">
      <alignment horizontal="right"/>
    </xf>
    <xf numFmtId="3" fontId="6" fillId="0" borderId="16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8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7" xfId="0" applyBorder="1" applyAlignment="1">
      <alignment horizontal="center" vertical="top" wrapText="1"/>
    </xf>
    <xf numFmtId="3" fontId="0" fillId="0" borderId="17" xfId="0" applyNumberFormat="1" applyBorder="1" applyAlignment="1">
      <alignment/>
    </xf>
    <xf numFmtId="3" fontId="6" fillId="0" borderId="17" xfId="0" applyNumberFormat="1" applyFont="1" applyBorder="1" applyAlignment="1">
      <alignment horizontal="right"/>
    </xf>
    <xf numFmtId="3" fontId="0" fillId="0" borderId="3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2" borderId="20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3" fontId="3" fillId="2" borderId="3" xfId="0" applyNumberFormat="1" applyFont="1" applyFill="1" applyBorder="1" applyAlignment="1">
      <alignment/>
    </xf>
    <xf numFmtId="0" fontId="3" fillId="2" borderId="2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3" fontId="3" fillId="2" borderId="12" xfId="0" applyNumberFormat="1" applyFont="1" applyFill="1" applyBorder="1" applyAlignment="1">
      <alignment/>
    </xf>
    <xf numFmtId="3" fontId="6" fillId="0" borderId="22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3" fontId="0" fillId="0" borderId="23" xfId="0" applyNumberFormat="1" applyBorder="1" applyAlignment="1">
      <alignment/>
    </xf>
    <xf numFmtId="3" fontId="6" fillId="0" borderId="24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0" fontId="0" fillId="0" borderId="25" xfId="0" applyBorder="1" applyAlignment="1">
      <alignment vertical="top" wrapText="1"/>
    </xf>
    <xf numFmtId="3" fontId="0" fillId="0" borderId="4" xfId="0" applyNumberFormat="1" applyBorder="1" applyAlignment="1">
      <alignment/>
    </xf>
    <xf numFmtId="3" fontId="6" fillId="0" borderId="4" xfId="0" applyNumberFormat="1" applyFont="1" applyBorder="1" applyAlignment="1">
      <alignment horizontal="right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horizontal="center" vertical="top"/>
    </xf>
    <xf numFmtId="0" fontId="4" fillId="0" borderId="0" xfId="0" applyFont="1" applyAlignment="1">
      <alignment horizontal="justify" vertical="top" wrapText="1"/>
    </xf>
    <xf numFmtId="0" fontId="1" fillId="0" borderId="30" xfId="0" applyFont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31" xfId="0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8" xfId="0" applyNumberFormat="1" applyFill="1" applyBorder="1" applyAlignment="1">
      <alignment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8" xfId="0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0" fontId="0" fillId="0" borderId="29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2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5" xfId="0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top"/>
    </xf>
    <xf numFmtId="0" fontId="6" fillId="0" borderId="35" xfId="0" applyFont="1" applyBorder="1" applyAlignment="1">
      <alignment horizontal="center" vertical="top"/>
    </xf>
    <xf numFmtId="0" fontId="6" fillId="0" borderId="34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 wrapText="1"/>
    </xf>
    <xf numFmtId="0" fontId="3" fillId="2" borderId="4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0" fillId="0" borderId="41" xfId="0" applyBorder="1" applyAlignment="1">
      <alignment horizontal="right"/>
    </xf>
    <xf numFmtId="0" fontId="6" fillId="0" borderId="18" xfId="0" applyFont="1" applyBorder="1" applyAlignment="1">
      <alignment horizontal="right"/>
    </xf>
    <xf numFmtId="0" fontId="0" fillId="0" borderId="42" xfId="0" applyBorder="1" applyAlignment="1">
      <alignment horizontal="right"/>
    </xf>
    <xf numFmtId="0" fontId="6" fillId="0" borderId="3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3" fontId="1" fillId="0" borderId="15" xfId="0" applyNumberFormat="1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/>
    </xf>
    <xf numFmtId="0" fontId="0" fillId="0" borderId="3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41" xfId="0" applyFont="1" applyBorder="1" applyAlignment="1">
      <alignment horizontal="right"/>
    </xf>
    <xf numFmtId="0" fontId="6" fillId="0" borderId="42" xfId="0" applyFont="1" applyBorder="1" applyAlignment="1">
      <alignment horizontal="right"/>
    </xf>
    <xf numFmtId="0" fontId="6" fillId="0" borderId="17" xfId="0" applyFont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3" fontId="1" fillId="0" borderId="28" xfId="0" applyNumberFormat="1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0" fillId="0" borderId="3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1" fillId="0" borderId="28" xfId="0" applyFont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0" fontId="4" fillId="0" borderId="43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3" fontId="6" fillId="0" borderId="7" xfId="0" applyNumberFormat="1" applyFont="1" applyBorder="1" applyAlignment="1">
      <alignment horizontal="right"/>
    </xf>
    <xf numFmtId="0" fontId="0" fillId="0" borderId="44" xfId="0" applyBorder="1" applyAlignment="1">
      <alignment horizontal="right"/>
    </xf>
    <xf numFmtId="3" fontId="6" fillId="0" borderId="18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6" fillId="0" borderId="15" xfId="0" applyNumberFormat="1" applyFont="1" applyBorder="1" applyAlignment="1">
      <alignment horizontal="right"/>
    </xf>
    <xf numFmtId="0" fontId="4" fillId="0" borderId="43" xfId="0" applyFont="1" applyBorder="1" applyAlignment="1">
      <alignment/>
    </xf>
    <xf numFmtId="0" fontId="4" fillId="0" borderId="32" xfId="0" applyFont="1" applyBorder="1" applyAlignment="1">
      <alignment/>
    </xf>
    <xf numFmtId="0" fontId="0" fillId="0" borderId="45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4" fillId="0" borderId="15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/>
    </xf>
    <xf numFmtId="0" fontId="0" fillId="0" borderId="43" xfId="0" applyBorder="1" applyAlignment="1">
      <alignment horizontal="right"/>
    </xf>
    <xf numFmtId="0" fontId="0" fillId="0" borderId="32" xfId="0" applyBorder="1" applyAlignment="1">
      <alignment horizontal="right"/>
    </xf>
    <xf numFmtId="3" fontId="3" fillId="2" borderId="15" xfId="0" applyNumberFormat="1" applyFont="1" applyFill="1" applyBorder="1" applyAlignment="1">
      <alignment wrapText="1"/>
    </xf>
    <xf numFmtId="3" fontId="3" fillId="2" borderId="41" xfId="0" applyNumberFormat="1" applyFont="1" applyFill="1" applyBorder="1" applyAlignment="1">
      <alignment wrapText="1"/>
    </xf>
    <xf numFmtId="3" fontId="3" fillId="2" borderId="47" xfId="0" applyNumberFormat="1" applyFont="1" applyFill="1" applyBorder="1" applyAlignment="1">
      <alignment horizontal="right"/>
    </xf>
    <xf numFmtId="3" fontId="3" fillId="2" borderId="42" xfId="0" applyNumberFormat="1" applyFont="1" applyFill="1" applyBorder="1" applyAlignment="1">
      <alignment horizontal="right"/>
    </xf>
    <xf numFmtId="3" fontId="4" fillId="0" borderId="9" xfId="0" applyNumberFormat="1" applyFont="1" applyBorder="1" applyAlignment="1">
      <alignment horizontal="left" vertical="top" wrapText="1"/>
    </xf>
    <xf numFmtId="0" fontId="0" fillId="0" borderId="31" xfId="0" applyBorder="1" applyAlignment="1">
      <alignment/>
    </xf>
    <xf numFmtId="0" fontId="0" fillId="0" borderId="43" xfId="0" applyBorder="1" applyAlignment="1">
      <alignment/>
    </xf>
    <xf numFmtId="0" fontId="0" fillId="0" borderId="32" xfId="0" applyBorder="1" applyAlignment="1">
      <alignment/>
    </xf>
    <xf numFmtId="0" fontId="4" fillId="0" borderId="28" xfId="0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31" xfId="0" applyFont="1" applyBorder="1" applyAlignment="1">
      <alignment vertical="top" wrapText="1"/>
    </xf>
    <xf numFmtId="3" fontId="1" fillId="0" borderId="28" xfId="0" applyNumberFormat="1" applyFont="1" applyBorder="1" applyAlignment="1">
      <alignment horizontal="right" vertical="top"/>
    </xf>
    <xf numFmtId="0" fontId="4" fillId="0" borderId="25" xfId="0" applyFont="1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3" fontId="1" fillId="0" borderId="28" xfId="0" applyNumberFormat="1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43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43"/>
  <sheetViews>
    <sheetView workbookViewId="0" topLeftCell="A1">
      <selection activeCell="A145" sqref="A145"/>
    </sheetView>
  </sheetViews>
  <sheetFormatPr defaultColWidth="9.140625" defaultRowHeight="12.75"/>
  <cols>
    <col min="1" max="1" width="4.00390625" style="0" customWidth="1"/>
    <col min="2" max="2" width="29.28125" style="0" customWidth="1"/>
    <col min="3" max="5" width="11.57421875" style="0" customWidth="1"/>
  </cols>
  <sheetData>
    <row r="2" spans="1:6" ht="12.75">
      <c r="A2" s="1"/>
      <c r="B2" s="2"/>
      <c r="C2" s="3"/>
      <c r="D2" s="4" t="s">
        <v>186</v>
      </c>
      <c r="E2" s="4"/>
      <c r="F2" s="4"/>
    </row>
    <row r="3" spans="1:6" ht="12.75">
      <c r="A3" s="1"/>
      <c r="B3" s="2"/>
      <c r="C3" s="3"/>
      <c r="D3" s="4" t="s">
        <v>144</v>
      </c>
      <c r="E3" s="4"/>
      <c r="F3" s="4"/>
    </row>
    <row r="4" spans="1:6" ht="12.75">
      <c r="A4" s="1"/>
      <c r="B4" s="2"/>
      <c r="C4" s="3"/>
      <c r="D4" s="4" t="s">
        <v>187</v>
      </c>
      <c r="E4" s="4"/>
      <c r="F4" s="4"/>
    </row>
    <row r="5" spans="1:6" ht="12.75">
      <c r="A5" s="1"/>
      <c r="B5" s="2"/>
      <c r="C5" s="3"/>
      <c r="D5" s="4" t="s">
        <v>143</v>
      </c>
      <c r="E5" s="4"/>
      <c r="F5" s="4"/>
    </row>
    <row r="6" spans="1:6" ht="12.75">
      <c r="A6" s="1"/>
      <c r="B6" s="2"/>
      <c r="C6" s="3"/>
      <c r="D6" s="3"/>
      <c r="E6" s="3"/>
      <c r="F6" s="3"/>
    </row>
    <row r="7" spans="1:6" ht="12.75">
      <c r="A7" s="155" t="s">
        <v>188</v>
      </c>
      <c r="B7" s="155"/>
      <c r="C7" s="155"/>
      <c r="D7" s="155"/>
      <c r="E7" s="155"/>
      <c r="F7" s="155"/>
    </row>
    <row r="8" spans="1:6" ht="12.75">
      <c r="A8" s="1"/>
      <c r="B8" s="2"/>
      <c r="C8" s="3"/>
      <c r="D8" s="3"/>
      <c r="E8" s="3"/>
      <c r="F8" s="3"/>
    </row>
    <row r="9" spans="1:6" ht="54" customHeight="1">
      <c r="A9" s="5" t="s">
        <v>189</v>
      </c>
      <c r="B9" s="6" t="s">
        <v>190</v>
      </c>
      <c r="C9" s="7" t="s">
        <v>191</v>
      </c>
      <c r="D9" s="8" t="s">
        <v>192</v>
      </c>
      <c r="E9" s="7" t="s">
        <v>20</v>
      </c>
      <c r="F9" s="7" t="s">
        <v>193</v>
      </c>
    </row>
    <row r="10" spans="1:6" ht="12.75">
      <c r="A10" s="9">
        <v>1</v>
      </c>
      <c r="B10" s="10">
        <v>2</v>
      </c>
      <c r="C10" s="11">
        <v>3</v>
      </c>
      <c r="D10" s="11">
        <v>4</v>
      </c>
      <c r="E10" s="11">
        <v>5</v>
      </c>
      <c r="F10" s="11">
        <v>6</v>
      </c>
    </row>
    <row r="11" spans="1:6" ht="12.75">
      <c r="A11" s="12" t="s">
        <v>194</v>
      </c>
      <c r="B11" s="13" t="s">
        <v>195</v>
      </c>
      <c r="C11" s="14">
        <f>C15+C16</f>
        <v>100000</v>
      </c>
      <c r="D11" s="14">
        <f>D15+D16+D17</f>
        <v>63423</v>
      </c>
      <c r="E11" s="14">
        <f>E15+E16</f>
        <v>0</v>
      </c>
      <c r="F11" s="15">
        <f>+E11/D11%</f>
        <v>0</v>
      </c>
    </row>
    <row r="12" spans="1:6" ht="12.75">
      <c r="A12" s="16"/>
      <c r="B12" s="17" t="s">
        <v>196</v>
      </c>
      <c r="C12" s="18"/>
      <c r="D12" s="18"/>
      <c r="E12" s="18"/>
      <c r="F12" s="15"/>
    </row>
    <row r="13" spans="1:6" ht="12.75">
      <c r="A13" s="16"/>
      <c r="B13" s="17" t="s">
        <v>197</v>
      </c>
      <c r="C13" s="19">
        <f>C15+C16+C17</f>
        <v>100000</v>
      </c>
      <c r="D13" s="19">
        <f>D15+D16+D17</f>
        <v>63423</v>
      </c>
      <c r="E13" s="19">
        <f>E15+E16+E17</f>
        <v>0</v>
      </c>
      <c r="F13" s="20">
        <f>+E13/D13%</f>
        <v>0</v>
      </c>
    </row>
    <row r="14" spans="1:6" ht="12.75">
      <c r="A14" s="16"/>
      <c r="B14" s="17" t="s">
        <v>196</v>
      </c>
      <c r="C14" s="18"/>
      <c r="D14" s="18"/>
      <c r="E14" s="18"/>
      <c r="F14" s="20"/>
    </row>
    <row r="15" spans="1:6" ht="12.75">
      <c r="A15" s="21"/>
      <c r="B15" s="22" t="s">
        <v>198</v>
      </c>
      <c r="C15" s="23">
        <v>100000</v>
      </c>
      <c r="D15" s="23">
        <v>23373</v>
      </c>
      <c r="E15" s="3">
        <v>0</v>
      </c>
      <c r="F15" s="20">
        <f>+E15/D15%</f>
        <v>0</v>
      </c>
    </row>
    <row r="16" spans="1:6" ht="33.75">
      <c r="A16" s="21"/>
      <c r="B16" s="22" t="s">
        <v>199</v>
      </c>
      <c r="C16" s="23">
        <v>0</v>
      </c>
      <c r="D16" s="23">
        <v>23373</v>
      </c>
      <c r="E16" s="23">
        <v>0</v>
      </c>
      <c r="F16" s="24">
        <f>+E16/D16%</f>
        <v>0</v>
      </c>
    </row>
    <row r="17" spans="1:6" ht="12.75">
      <c r="A17" s="21"/>
      <c r="B17" s="22" t="s">
        <v>200</v>
      </c>
      <c r="C17" s="23">
        <v>0</v>
      </c>
      <c r="D17" s="23">
        <v>16677</v>
      </c>
      <c r="E17" s="23">
        <v>0</v>
      </c>
      <c r="F17" s="24">
        <v>0</v>
      </c>
    </row>
    <row r="18" spans="1:6" ht="17.25" customHeight="1">
      <c r="A18" s="25" t="s">
        <v>201</v>
      </c>
      <c r="B18" s="26" t="s">
        <v>202</v>
      </c>
      <c r="C18" s="27">
        <f>C22</f>
        <v>388000</v>
      </c>
      <c r="D18" s="27">
        <f>D22</f>
        <v>388000</v>
      </c>
      <c r="E18" s="27">
        <f>E22</f>
        <v>303000</v>
      </c>
      <c r="F18" s="15">
        <f>+E18/D18%</f>
        <v>78.09278350515464</v>
      </c>
    </row>
    <row r="19" spans="1:6" ht="12.75">
      <c r="A19" s="21"/>
      <c r="B19" s="22" t="s">
        <v>196</v>
      </c>
      <c r="C19" s="27"/>
      <c r="D19" s="27"/>
      <c r="E19" s="27"/>
      <c r="F19" s="15"/>
    </row>
    <row r="20" spans="1:6" ht="12.75">
      <c r="A20" s="21"/>
      <c r="B20" s="22" t="s">
        <v>197</v>
      </c>
      <c r="C20" s="28">
        <f>C22</f>
        <v>388000</v>
      </c>
      <c r="D20" s="28">
        <f>D22</f>
        <v>388000</v>
      </c>
      <c r="E20" s="28">
        <f>E22</f>
        <v>303000</v>
      </c>
      <c r="F20" s="24">
        <f>+E20/D20%</f>
        <v>78.09278350515464</v>
      </c>
    </row>
    <row r="21" spans="1:6" ht="12.75">
      <c r="A21" s="21"/>
      <c r="B21" s="22" t="s">
        <v>196</v>
      </c>
      <c r="C21" s="27"/>
      <c r="D21" s="27"/>
      <c r="E21" s="27"/>
      <c r="F21" s="24"/>
    </row>
    <row r="22" spans="1:6" ht="24.75" customHeight="1">
      <c r="A22" s="1"/>
      <c r="B22" s="2" t="s">
        <v>203</v>
      </c>
      <c r="C22" s="23">
        <v>388000</v>
      </c>
      <c r="D22" s="23">
        <v>388000</v>
      </c>
      <c r="E22" s="23">
        <v>303000</v>
      </c>
      <c r="F22" s="24">
        <f>+E22/D22%</f>
        <v>78.09278350515464</v>
      </c>
    </row>
    <row r="23" spans="1:6" ht="16.5" customHeight="1">
      <c r="A23" s="25" t="s">
        <v>204</v>
      </c>
      <c r="B23" s="26" t="s">
        <v>205</v>
      </c>
      <c r="C23" s="27">
        <f>C25+C32</f>
        <v>3647000</v>
      </c>
      <c r="D23" s="27">
        <f>D25+D32</f>
        <v>3647000</v>
      </c>
      <c r="E23" s="27">
        <f>E25+E32</f>
        <v>6115964</v>
      </c>
      <c r="F23" s="29">
        <f aca="true" t="shared" si="0" ref="F23:F78">+E23/D23%</f>
        <v>167.69849191115986</v>
      </c>
    </row>
    <row r="24" spans="1:6" ht="12.75">
      <c r="A24" s="1"/>
      <c r="B24" s="2" t="s">
        <v>196</v>
      </c>
      <c r="C24" s="3"/>
      <c r="D24" s="3"/>
      <c r="E24" s="3"/>
      <c r="F24" s="29"/>
    </row>
    <row r="25" spans="1:6" ht="12.75">
      <c r="A25" s="1"/>
      <c r="B25" s="2" t="s">
        <v>197</v>
      </c>
      <c r="C25" s="3">
        <f>C27+C28+C29+C30+C31</f>
        <v>3007000</v>
      </c>
      <c r="D25" s="3">
        <f>D27+D28+D29+D30+D31</f>
        <v>3007000</v>
      </c>
      <c r="E25" s="3">
        <f>E27+E28+E29+E30+E31</f>
        <v>3032100</v>
      </c>
      <c r="F25" s="30">
        <f t="shared" si="0"/>
        <v>100.8347189890256</v>
      </c>
    </row>
    <row r="26" spans="1:6" ht="12.75">
      <c r="A26" s="1"/>
      <c r="B26" s="2" t="s">
        <v>196</v>
      </c>
      <c r="C26" s="3"/>
      <c r="D26" s="3"/>
      <c r="E26" s="3"/>
      <c r="F26" s="30"/>
    </row>
    <row r="27" spans="1:6" ht="13.5" customHeight="1">
      <c r="A27" s="1"/>
      <c r="B27" s="2" t="s">
        <v>206</v>
      </c>
      <c r="C27" s="3">
        <v>2655000</v>
      </c>
      <c r="D27" s="3">
        <v>2655000</v>
      </c>
      <c r="E27" s="3">
        <v>2703100</v>
      </c>
      <c r="F27" s="30">
        <f t="shared" si="0"/>
        <v>101.81167608286252</v>
      </c>
    </row>
    <row r="28" spans="1:6" ht="13.5" customHeight="1">
      <c r="A28" s="1"/>
      <c r="B28" s="2" t="s">
        <v>207</v>
      </c>
      <c r="C28" s="3">
        <v>15000</v>
      </c>
      <c r="D28" s="3">
        <v>15000</v>
      </c>
      <c r="E28" s="3">
        <v>17000</v>
      </c>
      <c r="F28" s="30">
        <f t="shared" si="0"/>
        <v>113.33333333333333</v>
      </c>
    </row>
    <row r="29" spans="1:6" ht="23.25" customHeight="1">
      <c r="A29" s="1"/>
      <c r="B29" s="2" t="s">
        <v>208</v>
      </c>
      <c r="C29" s="3">
        <v>140000</v>
      </c>
      <c r="D29" s="3">
        <v>140000</v>
      </c>
      <c r="E29" s="3">
        <v>116000</v>
      </c>
      <c r="F29" s="30">
        <f t="shared" si="0"/>
        <v>82.85714285714286</v>
      </c>
    </row>
    <row r="30" spans="1:6" ht="14.25" customHeight="1">
      <c r="A30" s="1"/>
      <c r="B30" s="2" t="s">
        <v>209</v>
      </c>
      <c r="C30" s="3">
        <v>176000</v>
      </c>
      <c r="D30" s="3">
        <v>176000</v>
      </c>
      <c r="E30" s="3">
        <v>176000</v>
      </c>
      <c r="F30" s="30">
        <f t="shared" si="0"/>
        <v>100</v>
      </c>
    </row>
    <row r="31" spans="1:6" ht="14.25" customHeight="1">
      <c r="A31" s="1"/>
      <c r="B31" s="2" t="s">
        <v>210</v>
      </c>
      <c r="C31" s="3">
        <v>21000</v>
      </c>
      <c r="D31" s="3">
        <v>21000</v>
      </c>
      <c r="E31" s="3">
        <v>20000</v>
      </c>
      <c r="F31" s="30">
        <f>+E31/D31%</f>
        <v>95.23809523809524</v>
      </c>
    </row>
    <row r="32" spans="1:6" ht="14.25" customHeight="1">
      <c r="A32" s="1"/>
      <c r="B32" s="2" t="s">
        <v>211</v>
      </c>
      <c r="C32" s="3">
        <f>C34</f>
        <v>640000</v>
      </c>
      <c r="D32" s="3">
        <f>D34</f>
        <v>640000</v>
      </c>
      <c r="E32" s="3">
        <f>E34+E35</f>
        <v>3083864</v>
      </c>
      <c r="F32" s="30">
        <f>+E32/D32%</f>
        <v>481.85375</v>
      </c>
    </row>
    <row r="33" spans="1:6" ht="14.25" customHeight="1">
      <c r="A33" s="1"/>
      <c r="B33" s="2" t="s">
        <v>196</v>
      </c>
      <c r="C33" s="3"/>
      <c r="D33" s="3"/>
      <c r="E33" s="3"/>
      <c r="F33" s="30"/>
    </row>
    <row r="34" spans="1:6" ht="15.75" customHeight="1">
      <c r="A34" s="1"/>
      <c r="B34" s="2" t="s">
        <v>212</v>
      </c>
      <c r="C34" s="3">
        <v>640000</v>
      </c>
      <c r="D34" s="3">
        <v>640000</v>
      </c>
      <c r="E34" s="3">
        <v>2500000</v>
      </c>
      <c r="F34" s="30">
        <f t="shared" si="0"/>
        <v>390.625</v>
      </c>
    </row>
    <row r="35" spans="1:6" ht="12.75">
      <c r="A35" s="1"/>
      <c r="B35" s="2" t="s">
        <v>289</v>
      </c>
      <c r="C35" s="3">
        <v>0</v>
      </c>
      <c r="D35" s="3">
        <v>0</v>
      </c>
      <c r="E35" s="3">
        <v>583864</v>
      </c>
      <c r="F35" s="30">
        <v>0</v>
      </c>
    </row>
    <row r="36" spans="1:6" ht="12.75">
      <c r="A36" s="1"/>
      <c r="B36" s="2"/>
      <c r="C36" s="3"/>
      <c r="D36" s="3"/>
      <c r="E36" s="3"/>
      <c r="F36" s="30"/>
    </row>
    <row r="37" spans="1:6" ht="15" customHeight="1">
      <c r="A37" s="25" t="s">
        <v>213</v>
      </c>
      <c r="B37" s="26" t="s">
        <v>214</v>
      </c>
      <c r="C37" s="27">
        <f>C39</f>
        <v>208978</v>
      </c>
      <c r="D37" s="27">
        <f>D39</f>
        <v>208978</v>
      </c>
      <c r="E37" s="27">
        <f>E39</f>
        <v>287948</v>
      </c>
      <c r="F37" s="29">
        <f t="shared" si="0"/>
        <v>137.78866674961</v>
      </c>
    </row>
    <row r="38" spans="1:6" ht="12.75">
      <c r="A38" s="1"/>
      <c r="B38" s="2" t="s">
        <v>196</v>
      </c>
      <c r="C38" s="3"/>
      <c r="D38" s="3"/>
      <c r="E38" s="3"/>
      <c r="F38" s="29"/>
    </row>
    <row r="39" spans="1:6" ht="12.75">
      <c r="A39" s="1"/>
      <c r="B39" s="2" t="s">
        <v>197</v>
      </c>
      <c r="C39" s="3">
        <f>C41+C42+C43</f>
        <v>208978</v>
      </c>
      <c r="D39" s="3">
        <f>D41+D42+D43</f>
        <v>208978</v>
      </c>
      <c r="E39" s="3">
        <f>E41+E42+E43</f>
        <v>287948</v>
      </c>
      <c r="F39" s="31">
        <f t="shared" si="0"/>
        <v>137.78866674961</v>
      </c>
    </row>
    <row r="40" spans="1:6" ht="12.75">
      <c r="A40" s="1"/>
      <c r="B40" s="2" t="s">
        <v>196</v>
      </c>
      <c r="C40" s="3"/>
      <c r="D40" s="3"/>
      <c r="E40" s="3"/>
      <c r="F40" s="31"/>
    </row>
    <row r="41" spans="1:6" ht="24" customHeight="1">
      <c r="A41" s="1"/>
      <c r="B41" s="2" t="s">
        <v>215</v>
      </c>
      <c r="C41" s="23">
        <v>13978</v>
      </c>
      <c r="D41" s="23">
        <v>13978</v>
      </c>
      <c r="E41" s="23">
        <v>14348</v>
      </c>
      <c r="F41" s="31">
        <f t="shared" si="0"/>
        <v>102.64701674059236</v>
      </c>
    </row>
    <row r="42" spans="1:6" ht="16.5" customHeight="1">
      <c r="A42" s="1"/>
      <c r="B42" s="2" t="s">
        <v>216</v>
      </c>
      <c r="C42" s="3">
        <v>105000</v>
      </c>
      <c r="D42" s="3">
        <v>105000</v>
      </c>
      <c r="E42" s="3">
        <v>120000</v>
      </c>
      <c r="F42" s="30">
        <f t="shared" si="0"/>
        <v>114.28571428571429</v>
      </c>
    </row>
    <row r="43" spans="1:6" ht="12.75" customHeight="1">
      <c r="A43" s="1"/>
      <c r="B43" s="2" t="s">
        <v>217</v>
      </c>
      <c r="C43" s="23">
        <v>90000</v>
      </c>
      <c r="D43" s="23">
        <v>90000</v>
      </c>
      <c r="E43" s="23">
        <v>153600</v>
      </c>
      <c r="F43" s="30">
        <f t="shared" si="0"/>
        <v>170.66666666666666</v>
      </c>
    </row>
    <row r="44" spans="1:6" ht="14.25" customHeight="1">
      <c r="A44" s="25" t="s">
        <v>218</v>
      </c>
      <c r="B44" s="26" t="s">
        <v>219</v>
      </c>
      <c r="C44" s="27">
        <f>C46</f>
        <v>386150</v>
      </c>
      <c r="D44" s="27">
        <f>D46</f>
        <v>400144</v>
      </c>
      <c r="E44" s="27">
        <f>E46</f>
        <v>388503</v>
      </c>
      <c r="F44" s="29">
        <f t="shared" si="0"/>
        <v>97.09079731296733</v>
      </c>
    </row>
    <row r="45" spans="1:6" ht="12.75">
      <c r="A45" s="1"/>
      <c r="B45" s="2" t="s">
        <v>196</v>
      </c>
      <c r="C45" s="3"/>
      <c r="D45" s="3"/>
      <c r="E45" s="3"/>
      <c r="F45" s="29"/>
    </row>
    <row r="46" spans="1:6" ht="12.75">
      <c r="A46" s="1"/>
      <c r="B46" s="2" t="s">
        <v>197</v>
      </c>
      <c r="C46" s="3">
        <f>C47+C48+C49+C50</f>
        <v>386150</v>
      </c>
      <c r="D46" s="3">
        <f>D47+D48+D49+D50</f>
        <v>400144</v>
      </c>
      <c r="E46" s="3">
        <f>E47+E48+E49+E50</f>
        <v>388503</v>
      </c>
      <c r="F46" s="30">
        <f t="shared" si="0"/>
        <v>97.09079731296733</v>
      </c>
    </row>
    <row r="47" spans="1:6" ht="13.5" customHeight="1">
      <c r="A47" s="1"/>
      <c r="B47" s="2" t="s">
        <v>200</v>
      </c>
      <c r="C47" s="3">
        <v>128075</v>
      </c>
      <c r="D47" s="3">
        <v>142069</v>
      </c>
      <c r="E47" s="3">
        <v>130903</v>
      </c>
      <c r="F47" s="30">
        <f t="shared" si="0"/>
        <v>92.14043880086436</v>
      </c>
    </row>
    <row r="48" spans="1:6" ht="15" customHeight="1">
      <c r="A48" s="1"/>
      <c r="B48" s="2" t="s">
        <v>220</v>
      </c>
      <c r="C48" s="3">
        <v>250000</v>
      </c>
      <c r="D48" s="3">
        <v>250000</v>
      </c>
      <c r="E48" s="3">
        <v>250000</v>
      </c>
      <c r="F48" s="30">
        <f t="shared" si="0"/>
        <v>100</v>
      </c>
    </row>
    <row r="49" spans="1:6" ht="12.75">
      <c r="A49" s="1"/>
      <c r="B49" s="2" t="s">
        <v>221</v>
      </c>
      <c r="C49" s="3">
        <v>2000</v>
      </c>
      <c r="D49" s="3">
        <v>2000</v>
      </c>
      <c r="E49" s="3">
        <v>2000</v>
      </c>
      <c r="F49" s="30">
        <f t="shared" si="0"/>
        <v>100</v>
      </c>
    </row>
    <row r="50" spans="1:6" ht="25.5" customHeight="1">
      <c r="A50" s="1"/>
      <c r="B50" s="2" t="s">
        <v>222</v>
      </c>
      <c r="C50" s="3">
        <v>6075</v>
      </c>
      <c r="D50" s="3">
        <v>6075</v>
      </c>
      <c r="E50" s="3">
        <v>5600</v>
      </c>
      <c r="F50" s="30">
        <f t="shared" si="0"/>
        <v>92.18106995884774</v>
      </c>
    </row>
    <row r="51" spans="1:6" ht="42.75" customHeight="1">
      <c r="A51" s="32" t="s">
        <v>223</v>
      </c>
      <c r="B51" s="26" t="s">
        <v>224</v>
      </c>
      <c r="C51" s="33">
        <f>C53</f>
        <v>6350</v>
      </c>
      <c r="D51" s="33">
        <f>D53</f>
        <v>55551</v>
      </c>
      <c r="E51" s="33">
        <f>E53</f>
        <v>6350</v>
      </c>
      <c r="F51" s="34">
        <f t="shared" si="0"/>
        <v>11.430937336861623</v>
      </c>
    </row>
    <row r="52" spans="1:6" ht="12.75">
      <c r="A52" s="1"/>
      <c r="B52" s="2" t="s">
        <v>196</v>
      </c>
      <c r="C52" s="3"/>
      <c r="D52" s="3"/>
      <c r="E52" s="3"/>
      <c r="F52" s="29"/>
    </row>
    <row r="53" spans="1:6" ht="12.75">
      <c r="A53" s="1"/>
      <c r="B53" s="2" t="s">
        <v>197</v>
      </c>
      <c r="C53" s="3">
        <f>C54</f>
        <v>6350</v>
      </c>
      <c r="D53" s="3">
        <f>D54</f>
        <v>55551</v>
      </c>
      <c r="E53" s="3">
        <f>E54</f>
        <v>6350</v>
      </c>
      <c r="F53" s="30">
        <f t="shared" si="0"/>
        <v>11.430937336861623</v>
      </c>
    </row>
    <row r="54" spans="1:6" ht="13.5" customHeight="1">
      <c r="A54" s="1"/>
      <c r="B54" s="2" t="s">
        <v>225</v>
      </c>
      <c r="C54" s="3">
        <v>6350</v>
      </c>
      <c r="D54" s="3">
        <v>55551</v>
      </c>
      <c r="E54" s="3">
        <v>6350</v>
      </c>
      <c r="F54" s="30">
        <f t="shared" si="0"/>
        <v>11.430937336861623</v>
      </c>
    </row>
    <row r="55" spans="1:6" ht="23.25" customHeight="1">
      <c r="A55" s="32" t="s">
        <v>226</v>
      </c>
      <c r="B55" s="26" t="s">
        <v>227</v>
      </c>
      <c r="C55" s="33">
        <f>C57</f>
        <v>67341</v>
      </c>
      <c r="D55" s="33">
        <f>D57</f>
        <v>67341</v>
      </c>
      <c r="E55" s="33">
        <f>E57</f>
        <v>72477</v>
      </c>
      <c r="F55" s="34">
        <f t="shared" si="0"/>
        <v>107.626854368067</v>
      </c>
    </row>
    <row r="56" spans="1:6" ht="12.75">
      <c r="A56" s="1"/>
      <c r="B56" s="2" t="s">
        <v>196</v>
      </c>
      <c r="C56" s="3"/>
      <c r="D56" s="3"/>
      <c r="E56" s="3"/>
      <c r="F56" s="29"/>
    </row>
    <row r="57" spans="1:6" ht="12.75">
      <c r="A57" s="1"/>
      <c r="B57" s="2" t="s">
        <v>197</v>
      </c>
      <c r="C57" s="3">
        <f>C58+C59</f>
        <v>67341</v>
      </c>
      <c r="D57" s="3">
        <f>D58+D59</f>
        <v>67341</v>
      </c>
      <c r="E57" s="3">
        <f>E58+E59</f>
        <v>72477</v>
      </c>
      <c r="F57" s="31">
        <f t="shared" si="0"/>
        <v>107.626854368067</v>
      </c>
    </row>
    <row r="58" spans="1:6" ht="22.5" customHeight="1">
      <c r="A58" s="1"/>
      <c r="B58" s="2" t="s">
        <v>215</v>
      </c>
      <c r="C58" s="23">
        <v>22341</v>
      </c>
      <c r="D58" s="23">
        <v>22341</v>
      </c>
      <c r="E58" s="23">
        <v>22477</v>
      </c>
      <c r="F58" s="31">
        <f t="shared" si="0"/>
        <v>100.60874625128687</v>
      </c>
    </row>
    <row r="59" spans="1:6" ht="12.75">
      <c r="A59" s="1"/>
      <c r="B59" s="2" t="s">
        <v>228</v>
      </c>
      <c r="C59" s="3">
        <v>45000</v>
      </c>
      <c r="D59" s="3">
        <v>45000</v>
      </c>
      <c r="E59" s="3">
        <v>50000</v>
      </c>
      <c r="F59" s="30">
        <f t="shared" si="0"/>
        <v>111.11111111111111</v>
      </c>
    </row>
    <row r="60" spans="1:6" ht="57.75" customHeight="1">
      <c r="A60" s="32" t="s">
        <v>229</v>
      </c>
      <c r="B60" s="26" t="s">
        <v>230</v>
      </c>
      <c r="C60" s="33">
        <f>C62</f>
        <v>52555210</v>
      </c>
      <c r="D60" s="33">
        <f>D62</f>
        <v>52586022</v>
      </c>
      <c r="E60" s="33">
        <f>E62</f>
        <v>54579743</v>
      </c>
      <c r="F60" s="34">
        <f t="shared" si="0"/>
        <v>103.7913516257229</v>
      </c>
    </row>
    <row r="61" spans="1:6" ht="12.75">
      <c r="A61" s="1"/>
      <c r="B61" s="2" t="s">
        <v>196</v>
      </c>
      <c r="C61" s="3"/>
      <c r="D61" s="3"/>
      <c r="E61" s="3"/>
      <c r="F61" s="29"/>
    </row>
    <row r="62" spans="1:6" ht="12.75">
      <c r="A62" s="1"/>
      <c r="B62" s="2" t="s">
        <v>197</v>
      </c>
      <c r="C62" s="3">
        <f>C63+C64+C65+C66+C68+C69+C70+C71+C72+C73+C74+C75+C76+C77+C78+C79+C80</f>
        <v>52555210</v>
      </c>
      <c r="D62" s="3">
        <f>D63+D64+D65+D66+D68+D69+D70+D71+D72+D73+D74+D75+D76+D77+D78+D79+D80</f>
        <v>52586022</v>
      </c>
      <c r="E62" s="3">
        <f>E63+E64+E65+E66+E68+E69+E70+E71+E72+E73+E74+E75+E76+E77+E78+E79+E80</f>
        <v>54579743</v>
      </c>
      <c r="F62" s="30">
        <f t="shared" si="0"/>
        <v>103.7913516257229</v>
      </c>
    </row>
    <row r="63" spans="1:6" ht="12" customHeight="1">
      <c r="A63" s="1"/>
      <c r="B63" s="2" t="s">
        <v>231</v>
      </c>
      <c r="C63" s="3">
        <v>60000</v>
      </c>
      <c r="D63" s="3">
        <v>60000</v>
      </c>
      <c r="E63" s="3">
        <v>80000</v>
      </c>
      <c r="F63" s="30">
        <f t="shared" si="0"/>
        <v>133.33333333333334</v>
      </c>
    </row>
    <row r="64" spans="1:6" ht="12" customHeight="1">
      <c r="A64" s="1"/>
      <c r="B64" s="2" t="s">
        <v>232</v>
      </c>
      <c r="C64" s="3">
        <v>329000</v>
      </c>
      <c r="D64" s="3">
        <v>329000</v>
      </c>
      <c r="E64" s="3">
        <v>366000</v>
      </c>
      <c r="F64" s="30">
        <f t="shared" si="0"/>
        <v>111.24620060790274</v>
      </c>
    </row>
    <row r="65" spans="1:6" ht="12" customHeight="1">
      <c r="A65" s="1"/>
      <c r="B65" s="2" t="s">
        <v>233</v>
      </c>
      <c r="C65" s="3">
        <v>8000</v>
      </c>
      <c r="D65" s="3">
        <v>8000</v>
      </c>
      <c r="E65" s="3">
        <v>8100</v>
      </c>
      <c r="F65" s="30">
        <f t="shared" si="0"/>
        <v>101.25</v>
      </c>
    </row>
    <row r="66" spans="1:6" ht="12" customHeight="1">
      <c r="A66" s="1"/>
      <c r="B66" s="2" t="s">
        <v>234</v>
      </c>
      <c r="C66" s="3">
        <v>22680000</v>
      </c>
      <c r="D66" s="3">
        <v>22680000</v>
      </c>
      <c r="E66" s="3">
        <v>23360000</v>
      </c>
      <c r="F66" s="30">
        <f t="shared" si="0"/>
        <v>102.99823633156967</v>
      </c>
    </row>
    <row r="67" spans="1:6" ht="13.5" customHeight="1">
      <c r="A67" s="1"/>
      <c r="B67" s="2" t="s">
        <v>235</v>
      </c>
      <c r="C67" s="3">
        <v>600000</v>
      </c>
      <c r="D67" s="3">
        <v>600000</v>
      </c>
      <c r="E67" s="3">
        <v>0</v>
      </c>
      <c r="F67" s="30">
        <f t="shared" si="0"/>
        <v>0</v>
      </c>
    </row>
    <row r="68" spans="1:6" ht="14.25" customHeight="1">
      <c r="A68" s="1"/>
      <c r="B68" s="2" t="s">
        <v>236</v>
      </c>
      <c r="C68" s="3">
        <v>700000</v>
      </c>
      <c r="D68" s="3">
        <v>700000</v>
      </c>
      <c r="E68" s="3">
        <v>720000</v>
      </c>
      <c r="F68" s="30">
        <f t="shared" si="0"/>
        <v>102.85714285714286</v>
      </c>
    </row>
    <row r="69" spans="1:6" ht="12.75" customHeight="1">
      <c r="A69" s="1"/>
      <c r="B69" s="2" t="s">
        <v>237</v>
      </c>
      <c r="C69" s="3">
        <v>25000</v>
      </c>
      <c r="D69" s="3">
        <v>25000</v>
      </c>
      <c r="E69" s="3">
        <v>30000</v>
      </c>
      <c r="F69" s="30">
        <f t="shared" si="0"/>
        <v>120</v>
      </c>
    </row>
    <row r="70" spans="1:6" ht="12" customHeight="1">
      <c r="A70" s="1"/>
      <c r="B70" s="2" t="s">
        <v>238</v>
      </c>
      <c r="C70" s="3">
        <v>100000</v>
      </c>
      <c r="D70" s="3">
        <v>100000</v>
      </c>
      <c r="E70" s="3">
        <v>100000</v>
      </c>
      <c r="F70" s="30">
        <f t="shared" si="0"/>
        <v>100</v>
      </c>
    </row>
    <row r="71" spans="1:6" ht="14.25" customHeight="1">
      <c r="A71" s="1"/>
      <c r="B71" s="2" t="s">
        <v>239</v>
      </c>
      <c r="C71" s="3">
        <v>1020000</v>
      </c>
      <c r="D71" s="3">
        <v>1020000</v>
      </c>
      <c r="E71" s="3">
        <v>1200000</v>
      </c>
      <c r="F71" s="30">
        <f t="shared" si="0"/>
        <v>117.6470588235294</v>
      </c>
    </row>
    <row r="72" spans="1:6" ht="13.5" customHeight="1">
      <c r="A72" s="1"/>
      <c r="B72" s="2" t="s">
        <v>240</v>
      </c>
      <c r="C72" s="3">
        <v>280000</v>
      </c>
      <c r="D72" s="3">
        <v>280000</v>
      </c>
      <c r="E72" s="3">
        <v>280000</v>
      </c>
      <c r="F72" s="30">
        <f t="shared" si="0"/>
        <v>100</v>
      </c>
    </row>
    <row r="73" spans="1:6" ht="12" customHeight="1">
      <c r="A73" s="1"/>
      <c r="B73" s="2" t="s">
        <v>241</v>
      </c>
      <c r="C73" s="3">
        <v>25000</v>
      </c>
      <c r="D73" s="3">
        <v>0</v>
      </c>
      <c r="E73" s="3">
        <v>0</v>
      </c>
      <c r="F73" s="30">
        <v>0</v>
      </c>
    </row>
    <row r="74" spans="1:6" ht="14.25" customHeight="1">
      <c r="A74" s="1"/>
      <c r="B74" s="2" t="s">
        <v>242</v>
      </c>
      <c r="C74" s="3">
        <v>100000</v>
      </c>
      <c r="D74" s="3">
        <v>100000</v>
      </c>
      <c r="E74" s="3">
        <v>100000</v>
      </c>
      <c r="F74" s="30">
        <f t="shared" si="0"/>
        <v>100</v>
      </c>
    </row>
    <row r="75" spans="1:6" ht="13.5" customHeight="1">
      <c r="A75" s="1"/>
      <c r="B75" s="2" t="s">
        <v>243</v>
      </c>
      <c r="C75" s="3">
        <v>500000</v>
      </c>
      <c r="D75" s="3">
        <v>525000</v>
      </c>
      <c r="E75" s="3">
        <v>480942</v>
      </c>
      <c r="F75" s="30">
        <f t="shared" si="0"/>
        <v>91.608</v>
      </c>
    </row>
    <row r="76" spans="1:6" ht="21.75" customHeight="1">
      <c r="A76" s="1"/>
      <c r="B76" s="2" t="s">
        <v>244</v>
      </c>
      <c r="C76" s="3">
        <v>6000</v>
      </c>
      <c r="D76" s="3">
        <v>6000</v>
      </c>
      <c r="E76" s="3">
        <v>35000</v>
      </c>
      <c r="F76" s="30">
        <f t="shared" si="0"/>
        <v>583.3333333333334</v>
      </c>
    </row>
    <row r="77" spans="1:6" ht="14.25" customHeight="1">
      <c r="A77" s="1"/>
      <c r="B77" s="2" t="s">
        <v>245</v>
      </c>
      <c r="C77" s="3">
        <v>640000</v>
      </c>
      <c r="D77" s="3">
        <v>640000</v>
      </c>
      <c r="E77" s="3">
        <v>635000</v>
      </c>
      <c r="F77" s="30">
        <f t="shared" si="0"/>
        <v>99.21875</v>
      </c>
    </row>
    <row r="78" spans="1:6" ht="34.5" customHeight="1">
      <c r="A78" s="1"/>
      <c r="B78" s="2" t="s">
        <v>246</v>
      </c>
      <c r="C78" s="23">
        <v>0</v>
      </c>
      <c r="D78" s="23">
        <v>30812</v>
      </c>
      <c r="E78" s="23">
        <v>0</v>
      </c>
      <c r="F78" s="31">
        <f t="shared" si="0"/>
        <v>0</v>
      </c>
    </row>
    <row r="79" spans="1:6" ht="15.75" customHeight="1">
      <c r="A79" s="1"/>
      <c r="B79" s="2" t="s">
        <v>247</v>
      </c>
      <c r="C79" s="35">
        <v>24682210</v>
      </c>
      <c r="D79" s="3">
        <v>24682210</v>
      </c>
      <c r="E79" s="3">
        <v>25384701</v>
      </c>
      <c r="F79" s="30">
        <f>+E79/D79%</f>
        <v>102.84614303176255</v>
      </c>
    </row>
    <row r="80" spans="1:6" ht="15.75" customHeight="1">
      <c r="A80" s="1"/>
      <c r="B80" s="2" t="s">
        <v>248</v>
      </c>
      <c r="C80" s="3">
        <v>1400000</v>
      </c>
      <c r="D80" s="3">
        <v>1400000</v>
      </c>
      <c r="E80" s="3">
        <v>1800000</v>
      </c>
      <c r="F80" s="30">
        <f>+E80/D80%</f>
        <v>128.57142857142858</v>
      </c>
    </row>
    <row r="81" spans="1:6" ht="18.75" customHeight="1">
      <c r="A81" s="25" t="s">
        <v>249</v>
      </c>
      <c r="B81" s="26" t="s">
        <v>250</v>
      </c>
      <c r="C81" s="27">
        <f>C83</f>
        <v>17328342</v>
      </c>
      <c r="D81" s="27">
        <f>D83</f>
        <v>17366022</v>
      </c>
      <c r="E81" s="27">
        <f>E83</f>
        <v>18061023</v>
      </c>
      <c r="F81" s="29">
        <f>+E81/D81%</f>
        <v>104.00207370461698</v>
      </c>
    </row>
    <row r="82" spans="1:6" ht="12.75">
      <c r="A82" s="1"/>
      <c r="B82" s="2" t="s">
        <v>196</v>
      </c>
      <c r="C82" s="3"/>
      <c r="D82" s="3"/>
      <c r="E82" s="3"/>
      <c r="F82" s="29"/>
    </row>
    <row r="83" spans="1:6" ht="12.75">
      <c r="A83" s="1"/>
      <c r="B83" s="2" t="s">
        <v>197</v>
      </c>
      <c r="C83" s="3">
        <f>C84+C85</f>
        <v>17328342</v>
      </c>
      <c r="D83" s="3">
        <f>D84+D85</f>
        <v>17366022</v>
      </c>
      <c r="E83" s="3">
        <f>E84+E85</f>
        <v>18061023</v>
      </c>
      <c r="F83" s="30">
        <f>+E83/D83%</f>
        <v>104.00207370461698</v>
      </c>
    </row>
    <row r="84" spans="1:6" ht="13.5" customHeight="1">
      <c r="A84" s="1"/>
      <c r="B84" s="2" t="s">
        <v>251</v>
      </c>
      <c r="C84" s="3">
        <v>16680303</v>
      </c>
      <c r="D84" s="3">
        <v>16717983</v>
      </c>
      <c r="E84" s="3">
        <v>17238594</v>
      </c>
      <c r="F84" s="30">
        <f>+E84/D84%</f>
        <v>103.11407781668399</v>
      </c>
    </row>
    <row r="85" spans="1:6" ht="15" customHeight="1">
      <c r="A85" s="1"/>
      <c r="B85" s="2" t="s">
        <v>252</v>
      </c>
      <c r="C85" s="3">
        <v>648039</v>
      </c>
      <c r="D85" s="3">
        <v>648039</v>
      </c>
      <c r="E85" s="3">
        <v>822429</v>
      </c>
      <c r="F85" s="30">
        <f>+E85/D85%</f>
        <v>126.91041742858069</v>
      </c>
    </row>
    <row r="86" spans="1:6" ht="18.75" customHeight="1">
      <c r="A86" s="25" t="s">
        <v>253</v>
      </c>
      <c r="B86" s="26" t="s">
        <v>254</v>
      </c>
      <c r="C86" s="36">
        <f>C88</f>
        <v>782930</v>
      </c>
      <c r="D86" s="36">
        <f>D88</f>
        <v>1024555</v>
      </c>
      <c r="E86" s="36">
        <f>E88</f>
        <v>881157</v>
      </c>
      <c r="F86" s="37">
        <f>+E86/D86%</f>
        <v>86.00387485298496</v>
      </c>
    </row>
    <row r="87" spans="1:6" ht="12.75">
      <c r="A87" s="1"/>
      <c r="B87" s="2" t="s">
        <v>196</v>
      </c>
      <c r="C87" s="3"/>
      <c r="D87" s="3"/>
      <c r="E87" s="3"/>
      <c r="F87" s="29"/>
    </row>
    <row r="88" spans="1:6" ht="12.75">
      <c r="A88" s="1"/>
      <c r="B88" s="2" t="s">
        <v>197</v>
      </c>
      <c r="C88" s="3">
        <f>C89+C90+C91+C92+C93+C94+C95+C96+C97</f>
        <v>782930</v>
      </c>
      <c r="D88" s="3">
        <f>D89+D90+D91+D92+D93+D94+D95+D96+D97</f>
        <v>1024555</v>
      </c>
      <c r="E88" s="3">
        <f>E89+E90+E91+E92+E93+E94+E95+E96+E97</f>
        <v>881157</v>
      </c>
      <c r="F88" s="30">
        <f aca="true" t="shared" si="1" ref="F88:F97">+E88/D88%</f>
        <v>86.00387485298496</v>
      </c>
    </row>
    <row r="89" spans="1:6" ht="12" customHeight="1">
      <c r="A89" s="1"/>
      <c r="B89" s="2" t="s">
        <v>255</v>
      </c>
      <c r="C89" s="3">
        <v>41179</v>
      </c>
      <c r="D89" s="3">
        <v>41179</v>
      </c>
      <c r="E89" s="3">
        <v>42180</v>
      </c>
      <c r="F89" s="30">
        <f t="shared" si="1"/>
        <v>102.43085067631559</v>
      </c>
    </row>
    <row r="90" spans="1:6" ht="13.5" customHeight="1">
      <c r="A90" s="1"/>
      <c r="B90" s="2" t="s">
        <v>256</v>
      </c>
      <c r="C90" s="3">
        <v>663701</v>
      </c>
      <c r="D90" s="3">
        <v>663701</v>
      </c>
      <c r="E90" s="3">
        <v>745428</v>
      </c>
      <c r="F90" s="30">
        <f t="shared" si="1"/>
        <v>112.31382806414334</v>
      </c>
    </row>
    <row r="91" spans="1:6" ht="11.25" customHeight="1">
      <c r="A91" s="1"/>
      <c r="B91" s="2" t="s">
        <v>257</v>
      </c>
      <c r="C91" s="3">
        <v>22133</v>
      </c>
      <c r="D91" s="3">
        <v>22133</v>
      </c>
      <c r="E91" s="3">
        <v>18074</v>
      </c>
      <c r="F91" s="30">
        <f t="shared" si="1"/>
        <v>81.66086838657208</v>
      </c>
    </row>
    <row r="92" spans="1:6" ht="12.75" customHeight="1">
      <c r="A92" s="1"/>
      <c r="B92" s="2" t="s">
        <v>258</v>
      </c>
      <c r="C92" s="3">
        <v>16533</v>
      </c>
      <c r="D92" s="3">
        <v>16533</v>
      </c>
      <c r="E92" s="3">
        <v>17536</v>
      </c>
      <c r="F92" s="30">
        <f t="shared" si="1"/>
        <v>106.06665456964858</v>
      </c>
    </row>
    <row r="93" spans="1:6" ht="14.25" customHeight="1">
      <c r="A93" s="1"/>
      <c r="B93" s="2" t="s">
        <v>259</v>
      </c>
      <c r="C93" s="3">
        <v>17410</v>
      </c>
      <c r="D93" s="3">
        <v>17410</v>
      </c>
      <c r="E93" s="3">
        <v>17800</v>
      </c>
      <c r="F93" s="30">
        <f t="shared" si="1"/>
        <v>102.24009190120621</v>
      </c>
    </row>
    <row r="94" spans="1:6" ht="14.25" customHeight="1">
      <c r="A94" s="1"/>
      <c r="B94" s="2" t="s">
        <v>260</v>
      </c>
      <c r="C94" s="3">
        <v>11500</v>
      </c>
      <c r="D94" s="3">
        <v>11500</v>
      </c>
      <c r="E94" s="3">
        <v>11100</v>
      </c>
      <c r="F94" s="30">
        <f t="shared" si="1"/>
        <v>96.52173913043478</v>
      </c>
    </row>
    <row r="95" spans="1:6" ht="14.25" customHeight="1">
      <c r="A95" s="1"/>
      <c r="B95" s="2" t="s">
        <v>261</v>
      </c>
      <c r="C95" s="3">
        <v>0</v>
      </c>
      <c r="D95" s="3">
        <v>0</v>
      </c>
      <c r="E95" s="3">
        <v>19610</v>
      </c>
      <c r="F95" s="30">
        <v>0</v>
      </c>
    </row>
    <row r="96" spans="1:6" ht="14.25" customHeight="1">
      <c r="A96" s="1"/>
      <c r="B96" s="2" t="s">
        <v>262</v>
      </c>
      <c r="C96" s="3">
        <v>10474</v>
      </c>
      <c r="D96" s="3">
        <v>10474</v>
      </c>
      <c r="E96" s="3">
        <v>9429</v>
      </c>
      <c r="F96" s="30">
        <f t="shared" si="1"/>
        <v>90.02291388199352</v>
      </c>
    </row>
    <row r="97" spans="1:6" ht="13.5" customHeight="1">
      <c r="A97" s="1"/>
      <c r="B97" s="2" t="s">
        <v>263</v>
      </c>
      <c r="C97" s="3">
        <v>0</v>
      </c>
      <c r="D97" s="3">
        <v>241625</v>
      </c>
      <c r="E97" s="3">
        <v>0</v>
      </c>
      <c r="F97" s="30">
        <f t="shared" si="1"/>
        <v>0</v>
      </c>
    </row>
    <row r="98" spans="1:6" ht="12.75">
      <c r="A98" s="38" t="s">
        <v>264</v>
      </c>
      <c r="B98" s="39" t="s">
        <v>265</v>
      </c>
      <c r="C98" s="4">
        <f>C101</f>
        <v>0</v>
      </c>
      <c r="D98" s="4">
        <f>D101</f>
        <v>1695</v>
      </c>
      <c r="E98" s="4">
        <f>E101</f>
        <v>0</v>
      </c>
      <c r="F98" s="37">
        <v>0</v>
      </c>
    </row>
    <row r="99" spans="1:6" ht="12.75">
      <c r="A99" s="1"/>
      <c r="B99" s="2" t="s">
        <v>196</v>
      </c>
      <c r="C99" s="3"/>
      <c r="D99" s="3"/>
      <c r="E99" s="3"/>
      <c r="F99" s="30"/>
    </row>
    <row r="100" spans="1:6" ht="12.75">
      <c r="A100" s="1"/>
      <c r="B100" s="2" t="s">
        <v>197</v>
      </c>
      <c r="C100" s="3">
        <f>C101</f>
        <v>0</v>
      </c>
      <c r="D100" s="3">
        <f>D101</f>
        <v>1695</v>
      </c>
      <c r="E100" s="3">
        <f>E101</f>
        <v>0</v>
      </c>
      <c r="F100" s="30">
        <v>0</v>
      </c>
    </row>
    <row r="101" spans="1:6" ht="12.75">
      <c r="A101" s="1"/>
      <c r="B101" s="2" t="s">
        <v>200</v>
      </c>
      <c r="C101" s="3">
        <v>0</v>
      </c>
      <c r="D101" s="3">
        <v>1695</v>
      </c>
      <c r="E101" s="3">
        <v>0</v>
      </c>
      <c r="F101" s="30">
        <v>0</v>
      </c>
    </row>
    <row r="102" spans="1:6" ht="18.75" customHeight="1">
      <c r="A102" s="25" t="s">
        <v>266</v>
      </c>
      <c r="B102" s="26" t="s">
        <v>267</v>
      </c>
      <c r="C102" s="27">
        <f>C105+C106+C107+C108+C109+C110+C111</f>
        <v>10803555</v>
      </c>
      <c r="D102" s="27">
        <f>D105+D106+D107+D108+D109+D110+D111</f>
        <v>9879023</v>
      </c>
      <c r="E102" s="27">
        <f>E105+E106+E107+E108+E109+E110+E111</f>
        <v>9381105</v>
      </c>
      <c r="F102" s="29">
        <f>+E102/D102%</f>
        <v>94.95984572563502</v>
      </c>
    </row>
    <row r="103" spans="1:6" ht="12.75">
      <c r="A103" s="1"/>
      <c r="B103" s="2" t="s">
        <v>196</v>
      </c>
      <c r="C103" s="3"/>
      <c r="D103" s="3"/>
      <c r="E103" s="3"/>
      <c r="F103" s="29"/>
    </row>
    <row r="104" spans="1:6" ht="12.75">
      <c r="A104" s="1"/>
      <c r="B104" s="2" t="s">
        <v>197</v>
      </c>
      <c r="C104" s="3">
        <f>C105+C106+C107+C108+C109+C110+C111</f>
        <v>10803555</v>
      </c>
      <c r="D104" s="3">
        <f>D105+D106+D107+D108+D109+D110+D111</f>
        <v>9879023</v>
      </c>
      <c r="E104" s="3">
        <f>E105+E106+E107+E108+E109+E110+E111</f>
        <v>9381105</v>
      </c>
      <c r="F104" s="30">
        <f aca="true" t="shared" si="2" ref="F104:F111">+E104/D104%</f>
        <v>94.95984572563502</v>
      </c>
    </row>
    <row r="105" spans="1:6" ht="14.25" customHeight="1">
      <c r="A105" s="1"/>
      <c r="B105" s="2" t="s">
        <v>268</v>
      </c>
      <c r="C105" s="3">
        <v>546200</v>
      </c>
      <c r="D105" s="3">
        <v>546200</v>
      </c>
      <c r="E105" s="3">
        <v>492200</v>
      </c>
      <c r="F105" s="30">
        <f t="shared" si="2"/>
        <v>90.11351153423654</v>
      </c>
    </row>
    <row r="106" spans="1:6" ht="12.75" customHeight="1">
      <c r="A106" s="1"/>
      <c r="B106" s="2" t="s">
        <v>269</v>
      </c>
      <c r="C106" s="3">
        <v>100100</v>
      </c>
      <c r="D106" s="3">
        <v>100100</v>
      </c>
      <c r="E106" s="3">
        <v>123960</v>
      </c>
      <c r="F106" s="30">
        <f t="shared" si="2"/>
        <v>123.83616383616383</v>
      </c>
    </row>
    <row r="107" spans="1:6" ht="14.25" customHeight="1">
      <c r="A107" s="1"/>
      <c r="B107" s="2" t="s">
        <v>225</v>
      </c>
      <c r="C107" s="3">
        <v>9447659</v>
      </c>
      <c r="D107" s="3">
        <v>8272259</v>
      </c>
      <c r="E107" s="3">
        <v>7968473</v>
      </c>
      <c r="F107" s="30">
        <f t="shared" si="2"/>
        <v>96.32765366751694</v>
      </c>
    </row>
    <row r="108" spans="1:6" ht="12" customHeight="1">
      <c r="A108" s="1"/>
      <c r="B108" s="2" t="s">
        <v>270</v>
      </c>
      <c r="C108" s="3">
        <v>35000</v>
      </c>
      <c r="D108" s="3">
        <v>35000</v>
      </c>
      <c r="E108" s="3">
        <v>45000</v>
      </c>
      <c r="F108" s="30">
        <f t="shared" si="2"/>
        <v>128.57142857142858</v>
      </c>
    </row>
    <row r="109" spans="1:6" ht="24" customHeight="1">
      <c r="A109" s="1"/>
      <c r="B109" s="2" t="s">
        <v>222</v>
      </c>
      <c r="C109" s="3">
        <v>158</v>
      </c>
      <c r="D109" s="3">
        <v>158</v>
      </c>
      <c r="E109" s="3">
        <v>377</v>
      </c>
      <c r="F109" s="30">
        <f t="shared" si="2"/>
        <v>238.60759493670886</v>
      </c>
    </row>
    <row r="110" spans="1:6" ht="12.75">
      <c r="A110" s="1"/>
      <c r="B110" s="2" t="s">
        <v>271</v>
      </c>
      <c r="C110" s="3">
        <v>670321</v>
      </c>
      <c r="D110" s="3">
        <v>904189</v>
      </c>
      <c r="E110" s="3">
        <v>726725</v>
      </c>
      <c r="F110" s="30">
        <f t="shared" si="2"/>
        <v>80.3731299540251</v>
      </c>
    </row>
    <row r="111" spans="1:6" ht="45">
      <c r="A111" s="1"/>
      <c r="B111" s="2" t="s">
        <v>272</v>
      </c>
      <c r="C111" s="3">
        <v>4117</v>
      </c>
      <c r="D111" s="3">
        <v>21117</v>
      </c>
      <c r="E111" s="3">
        <v>24370</v>
      </c>
      <c r="F111" s="30">
        <f t="shared" si="2"/>
        <v>115.40465028176351</v>
      </c>
    </row>
    <row r="112" spans="1:6" ht="26.25" customHeight="1">
      <c r="A112" s="32" t="s">
        <v>273</v>
      </c>
      <c r="B112" s="26" t="s">
        <v>274</v>
      </c>
      <c r="C112" s="27">
        <f>C115+C116</f>
        <v>20075</v>
      </c>
      <c r="D112" s="27">
        <f>D115+D116+D117</f>
        <v>266403</v>
      </c>
      <c r="E112" s="27">
        <f>E115+E116</f>
        <v>0</v>
      </c>
      <c r="F112" s="29">
        <f>+E112/D112%</f>
        <v>0</v>
      </c>
    </row>
    <row r="113" spans="1:6" ht="12.75">
      <c r="A113" s="1"/>
      <c r="B113" s="2" t="s">
        <v>196</v>
      </c>
      <c r="C113" s="3"/>
      <c r="D113" s="3"/>
      <c r="E113" s="3"/>
      <c r="F113" s="29"/>
    </row>
    <row r="114" spans="1:6" ht="12.75">
      <c r="A114" s="1"/>
      <c r="B114" s="2" t="s">
        <v>197</v>
      </c>
      <c r="C114" s="3">
        <f>C115+C116+C117</f>
        <v>20075</v>
      </c>
      <c r="D114" s="3">
        <f>D115+D116+D117</f>
        <v>266403</v>
      </c>
      <c r="E114" s="3">
        <f>E115+E116+E117</f>
        <v>0</v>
      </c>
      <c r="F114" s="31">
        <f>+E114/D114%</f>
        <v>0</v>
      </c>
    </row>
    <row r="115" spans="1:6" ht="13.5" customHeight="1">
      <c r="A115" s="1"/>
      <c r="B115" s="2" t="s">
        <v>275</v>
      </c>
      <c r="C115" s="23">
        <v>20075</v>
      </c>
      <c r="D115" s="23">
        <v>20075</v>
      </c>
      <c r="E115" s="23">
        <v>0</v>
      </c>
      <c r="F115" s="31">
        <f>+E115/D115%</f>
        <v>0</v>
      </c>
    </row>
    <row r="116" spans="1:6" ht="15.75" customHeight="1">
      <c r="A116" s="1"/>
      <c r="B116" s="2" t="s">
        <v>276</v>
      </c>
      <c r="C116" s="23">
        <v>0</v>
      </c>
      <c r="D116" s="23">
        <v>55000</v>
      </c>
      <c r="E116" s="23">
        <v>0</v>
      </c>
      <c r="F116" s="31">
        <v>0</v>
      </c>
    </row>
    <row r="117" spans="1:6" ht="12.75">
      <c r="A117" s="1"/>
      <c r="B117" s="2" t="s">
        <v>271</v>
      </c>
      <c r="C117" s="3">
        <v>0</v>
      </c>
      <c r="D117" s="3">
        <v>191328</v>
      </c>
      <c r="E117" s="3">
        <v>0</v>
      </c>
      <c r="F117" s="30">
        <v>0</v>
      </c>
    </row>
    <row r="118" spans="1:6" ht="24.75" customHeight="1">
      <c r="A118" s="32" t="s">
        <v>277</v>
      </c>
      <c r="B118" s="26" t="s">
        <v>278</v>
      </c>
      <c r="C118" s="33">
        <f>C120</f>
        <v>30000</v>
      </c>
      <c r="D118" s="33">
        <f>D120</f>
        <v>87600</v>
      </c>
      <c r="E118" s="33">
        <f>E120</f>
        <v>114300</v>
      </c>
      <c r="F118" s="34">
        <f>+E118/D118%</f>
        <v>130.4794520547945</v>
      </c>
    </row>
    <row r="119" spans="1:6" ht="12.75">
      <c r="A119" s="1"/>
      <c r="B119" s="2" t="s">
        <v>196</v>
      </c>
      <c r="C119" s="3"/>
      <c r="D119" s="3"/>
      <c r="E119" s="3"/>
      <c r="F119" s="29"/>
    </row>
    <row r="120" spans="1:6" ht="12.75">
      <c r="A120" s="1"/>
      <c r="B120" s="2" t="s">
        <v>197</v>
      </c>
      <c r="C120" s="3">
        <f>C121+C122+C123+C124</f>
        <v>30000</v>
      </c>
      <c r="D120" s="3">
        <f>D121+D122+D123+D124</f>
        <v>87600</v>
      </c>
      <c r="E120" s="3">
        <f>E121+E122+E123+E124</f>
        <v>114300</v>
      </c>
      <c r="F120" s="30">
        <f>+E120/D120%</f>
        <v>130.4794520547945</v>
      </c>
    </row>
    <row r="121" spans="1:6" ht="12.75">
      <c r="A121" s="1"/>
      <c r="B121" s="2" t="s">
        <v>262</v>
      </c>
      <c r="C121" s="3">
        <v>0</v>
      </c>
      <c r="D121" s="3">
        <v>45000</v>
      </c>
      <c r="E121" s="3">
        <v>80000</v>
      </c>
      <c r="F121" s="30">
        <f>+E121/D121%</f>
        <v>177.77777777777777</v>
      </c>
    </row>
    <row r="122" spans="1:6" ht="14.25" customHeight="1">
      <c r="A122" s="1"/>
      <c r="B122" s="2" t="s">
        <v>279</v>
      </c>
      <c r="C122" s="3">
        <v>0</v>
      </c>
      <c r="D122" s="3">
        <v>0</v>
      </c>
      <c r="E122" s="3">
        <v>1300</v>
      </c>
      <c r="F122" s="30">
        <v>0</v>
      </c>
    </row>
    <row r="123" spans="1:6" ht="13.5" customHeight="1">
      <c r="A123" s="1"/>
      <c r="B123" s="2" t="s">
        <v>280</v>
      </c>
      <c r="C123" s="3">
        <v>30000</v>
      </c>
      <c r="D123" s="3">
        <v>30000</v>
      </c>
      <c r="E123" s="3">
        <v>33000</v>
      </c>
      <c r="F123" s="30">
        <f>+E123/D123%</f>
        <v>110</v>
      </c>
    </row>
    <row r="124" spans="1:6" ht="31.5" customHeight="1">
      <c r="A124" s="1"/>
      <c r="B124" s="2" t="s">
        <v>281</v>
      </c>
      <c r="C124" s="3">
        <v>0</v>
      </c>
      <c r="D124" s="3">
        <v>12600</v>
      </c>
      <c r="E124" s="3">
        <v>0</v>
      </c>
      <c r="F124" s="30">
        <f>+E124/D124%</f>
        <v>0</v>
      </c>
    </row>
    <row r="125" spans="1:6" ht="22.5">
      <c r="A125" s="32" t="s">
        <v>282</v>
      </c>
      <c r="B125" s="26" t="s">
        <v>283</v>
      </c>
      <c r="C125" s="33">
        <f>C127</f>
        <v>0</v>
      </c>
      <c r="D125" s="33">
        <f>D127</f>
        <v>28500</v>
      </c>
      <c r="E125" s="33">
        <f>E127</f>
        <v>0</v>
      </c>
      <c r="F125" s="34">
        <v>0</v>
      </c>
    </row>
    <row r="126" spans="1:6" ht="12.75">
      <c r="A126" s="1"/>
      <c r="B126" s="2" t="s">
        <v>196</v>
      </c>
      <c r="C126" s="3"/>
      <c r="D126" s="3"/>
      <c r="E126" s="3"/>
      <c r="F126" s="30"/>
    </row>
    <row r="127" spans="1:6" ht="12.75">
      <c r="A127" s="1"/>
      <c r="B127" s="2" t="s">
        <v>197</v>
      </c>
      <c r="C127" s="3">
        <f>C129</f>
        <v>0</v>
      </c>
      <c r="D127" s="3">
        <f>D128+D129</f>
        <v>28500</v>
      </c>
      <c r="E127" s="3">
        <f>E129</f>
        <v>0</v>
      </c>
      <c r="F127" s="30">
        <v>0</v>
      </c>
    </row>
    <row r="128" spans="1:6" ht="12.75">
      <c r="A128" s="1"/>
      <c r="B128" s="2" t="s">
        <v>284</v>
      </c>
      <c r="C128" s="3">
        <v>0</v>
      </c>
      <c r="D128" s="3">
        <v>10000</v>
      </c>
      <c r="E128" s="3">
        <v>0</v>
      </c>
      <c r="F128" s="30">
        <v>0</v>
      </c>
    </row>
    <row r="129" spans="1:6" ht="45">
      <c r="A129" s="1"/>
      <c r="B129" s="2" t="s">
        <v>285</v>
      </c>
      <c r="C129" s="3">
        <v>0</v>
      </c>
      <c r="D129" s="3">
        <v>18500</v>
      </c>
      <c r="E129" s="3">
        <v>0</v>
      </c>
      <c r="F129" s="30">
        <v>0</v>
      </c>
    </row>
    <row r="130" spans="1:6" ht="18" customHeight="1">
      <c r="A130" s="25" t="s">
        <v>286</v>
      </c>
      <c r="B130" s="26" t="s">
        <v>287</v>
      </c>
      <c r="C130" s="27">
        <f>C132+C136</f>
        <v>310000</v>
      </c>
      <c r="D130" s="27">
        <f>D132+D136</f>
        <v>714958</v>
      </c>
      <c r="E130" s="27">
        <f>E132+E136</f>
        <v>3653772</v>
      </c>
      <c r="F130" s="29">
        <f>+E130/D130%</f>
        <v>511.0470824859642</v>
      </c>
    </row>
    <row r="131" spans="1:6" ht="12.75">
      <c r="A131" s="1"/>
      <c r="B131" s="2" t="s">
        <v>196</v>
      </c>
      <c r="C131" s="3"/>
      <c r="D131" s="3"/>
      <c r="E131" s="3"/>
      <c r="F131" s="29"/>
    </row>
    <row r="132" spans="1:6" ht="12.75">
      <c r="A132" s="1"/>
      <c r="B132" s="2" t="s">
        <v>197</v>
      </c>
      <c r="C132" s="3">
        <f>C133+C134</f>
        <v>310000</v>
      </c>
      <c r="D132" s="3">
        <f>D133+D134+D135</f>
        <v>314958</v>
      </c>
      <c r="E132" s="3">
        <f>E133+E134</f>
        <v>1803772</v>
      </c>
      <c r="F132" s="30">
        <f aca="true" t="shared" si="3" ref="F132:F138">+E132/D132%</f>
        <v>572.7023920649738</v>
      </c>
    </row>
    <row r="133" spans="1:6" ht="12.75">
      <c r="A133" s="1"/>
      <c r="B133" s="2" t="s">
        <v>262</v>
      </c>
      <c r="C133" s="3">
        <v>0</v>
      </c>
      <c r="D133" s="3">
        <v>1000</v>
      </c>
      <c r="E133" s="3">
        <v>0</v>
      </c>
      <c r="F133" s="30">
        <f t="shared" si="3"/>
        <v>0</v>
      </c>
    </row>
    <row r="134" spans="1:6" ht="14.25" customHeight="1">
      <c r="A134" s="1"/>
      <c r="B134" s="2" t="s">
        <v>288</v>
      </c>
      <c r="C134" s="3">
        <v>310000</v>
      </c>
      <c r="D134" s="3">
        <v>310000</v>
      </c>
      <c r="E134" s="3">
        <v>1803772</v>
      </c>
      <c r="F134" s="30">
        <f t="shared" si="3"/>
        <v>581.861935483871</v>
      </c>
    </row>
    <row r="135" spans="1:6" ht="14.25" customHeight="1">
      <c r="A135" s="1"/>
      <c r="B135" s="2" t="s">
        <v>284</v>
      </c>
      <c r="C135" s="3">
        <v>0</v>
      </c>
      <c r="D135" s="3">
        <v>3958</v>
      </c>
      <c r="E135" s="3">
        <v>0</v>
      </c>
      <c r="F135" s="30">
        <f t="shared" si="3"/>
        <v>0</v>
      </c>
    </row>
    <row r="136" spans="1:6" ht="14.25" customHeight="1">
      <c r="A136" s="1"/>
      <c r="B136" s="2" t="s">
        <v>211</v>
      </c>
      <c r="C136" s="3">
        <f>C137</f>
        <v>0</v>
      </c>
      <c r="D136" s="3">
        <f>D137</f>
        <v>400000</v>
      </c>
      <c r="E136" s="3">
        <f>E137</f>
        <v>1850000</v>
      </c>
      <c r="F136" s="30">
        <f t="shared" si="3"/>
        <v>462.5</v>
      </c>
    </row>
    <row r="137" spans="1:6" ht="14.25" customHeight="1">
      <c r="A137" s="1"/>
      <c r="B137" s="2" t="s">
        <v>289</v>
      </c>
      <c r="C137" s="3">
        <v>0</v>
      </c>
      <c r="D137" s="3">
        <v>400000</v>
      </c>
      <c r="E137" s="3">
        <v>1850000</v>
      </c>
      <c r="F137" s="30">
        <f t="shared" si="3"/>
        <v>462.5</v>
      </c>
    </row>
    <row r="138" spans="1:6" ht="12.75">
      <c r="A138" s="40"/>
      <c r="B138" s="26" t="s">
        <v>290</v>
      </c>
      <c r="C138" s="41">
        <f>C11+C18+C23+C37+C44+C51+C55+C60+C81+C86+C102+C112+C118+C125+C130</f>
        <v>86633931</v>
      </c>
      <c r="D138" s="41">
        <f>D11+D18+D23+D37+D44+D51+D55+D60+D81+D86+D98+D102+D112+D118+D125+D130</f>
        <v>86785215</v>
      </c>
      <c r="E138" s="41">
        <f>E11+E18+E23+E37+E44+E51+E55+E60+E81+E86+E102+E112+E118+E125+E130</f>
        <v>93845342</v>
      </c>
      <c r="F138" s="42">
        <f t="shared" si="3"/>
        <v>108.13517256366767</v>
      </c>
    </row>
    <row r="139" spans="1:6" ht="12.75">
      <c r="A139" s="1"/>
      <c r="B139" s="2"/>
      <c r="C139" s="3"/>
      <c r="D139" s="3"/>
      <c r="E139" s="3"/>
      <c r="F139" s="43"/>
    </row>
    <row r="140" ht="12.75">
      <c r="D140" s="44" t="s">
        <v>291</v>
      </c>
    </row>
    <row r="143" spans="4:5" ht="12.75">
      <c r="D143" s="156" t="s">
        <v>292</v>
      </c>
      <c r="E143" s="156"/>
    </row>
  </sheetData>
  <mergeCells count="2">
    <mergeCell ref="A7:F7"/>
    <mergeCell ref="D143:E143"/>
  </mergeCells>
  <printOptions/>
  <pageMargins left="0.75" right="0.75" top="1" bottom="1" header="0.5" footer="0.5"/>
  <pageSetup horizontalDpi="600" verticalDpi="600" orientation="portrait" paperSize="9" r:id="rId1"/>
  <rowBreaks count="2" manualBreakCount="2">
    <brk id="43" max="255" man="1"/>
    <brk id="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195"/>
  <sheetViews>
    <sheetView workbookViewId="0" topLeftCell="B1">
      <selection activeCell="H125" sqref="H125"/>
    </sheetView>
  </sheetViews>
  <sheetFormatPr defaultColWidth="9.140625" defaultRowHeight="12.75"/>
  <cols>
    <col min="1" max="1" width="4.421875" style="0" hidden="1" customWidth="1"/>
    <col min="2" max="2" width="4.421875" style="0" customWidth="1"/>
    <col min="3" max="3" width="39.28125" style="0" customWidth="1"/>
    <col min="4" max="4" width="20.7109375" style="0" customWidth="1"/>
    <col min="5" max="5" width="9.8515625" style="0" customWidth="1"/>
    <col min="6" max="6" width="11.00390625" style="0" customWidth="1"/>
  </cols>
  <sheetData>
    <row r="2" spans="1:6" ht="12.75">
      <c r="A2" t="s">
        <v>185</v>
      </c>
      <c r="D2" s="47" t="s">
        <v>15</v>
      </c>
      <c r="E2" s="47"/>
      <c r="F2" s="47"/>
    </row>
    <row r="3" spans="4:6" ht="12.75">
      <c r="D3" s="47" t="s">
        <v>144</v>
      </c>
      <c r="E3" s="47"/>
      <c r="F3" s="47"/>
    </row>
    <row r="4" spans="4:6" ht="12.75">
      <c r="D4" s="47" t="s">
        <v>187</v>
      </c>
      <c r="E4" s="47"/>
      <c r="F4" s="47"/>
    </row>
    <row r="5" spans="4:6" ht="12.75">
      <c r="D5" s="47" t="s">
        <v>143</v>
      </c>
      <c r="E5" s="47"/>
      <c r="F5" s="47"/>
    </row>
    <row r="7" spans="1:6" ht="12.75">
      <c r="A7" s="158" t="s">
        <v>16</v>
      </c>
      <c r="B7" s="158"/>
      <c r="C7" s="158"/>
      <c r="D7" s="158"/>
      <c r="E7" s="158"/>
      <c r="F7" s="158"/>
    </row>
    <row r="9" spans="1:6" ht="22.5">
      <c r="A9" s="49" t="s">
        <v>2</v>
      </c>
      <c r="B9" s="49"/>
      <c r="C9" s="49" t="s">
        <v>17</v>
      </c>
      <c r="D9" s="49" t="s">
        <v>18</v>
      </c>
      <c r="E9" s="49" t="s">
        <v>19</v>
      </c>
      <c r="F9" s="49" t="s">
        <v>20</v>
      </c>
    </row>
    <row r="10" spans="1:6" s="51" customFormat="1" ht="9.75" customHeight="1">
      <c r="A10" s="50">
        <v>1</v>
      </c>
      <c r="B10" s="50"/>
      <c r="C10" s="50">
        <v>2</v>
      </c>
      <c r="D10" s="50">
        <v>3</v>
      </c>
      <c r="E10" s="50">
        <v>4</v>
      </c>
      <c r="F10" s="50">
        <v>5</v>
      </c>
    </row>
    <row r="11" spans="1:6" s="48" customFormat="1" ht="15.75" customHeight="1">
      <c r="A11" s="52"/>
      <c r="B11" s="52"/>
      <c r="C11" s="52" t="s">
        <v>202</v>
      </c>
      <c r="D11" s="52"/>
      <c r="E11" s="49"/>
      <c r="F11" s="53">
        <f>F12+F15+F19</f>
        <v>3590965</v>
      </c>
    </row>
    <row r="12" spans="1:6" s="48" customFormat="1" ht="12.75">
      <c r="A12" s="52"/>
      <c r="B12" s="52"/>
      <c r="C12" s="46" t="s">
        <v>21</v>
      </c>
      <c r="D12" s="52"/>
      <c r="E12" s="49"/>
      <c r="F12" s="54">
        <f>F13</f>
        <v>1830000</v>
      </c>
    </row>
    <row r="13" spans="1:6" s="48" customFormat="1" ht="12.75">
      <c r="A13" s="52"/>
      <c r="B13" s="52"/>
      <c r="C13" s="46" t="s">
        <v>22</v>
      </c>
      <c r="D13" s="46"/>
      <c r="E13" s="55" t="s">
        <v>23</v>
      </c>
      <c r="F13" s="54">
        <v>1830000</v>
      </c>
    </row>
    <row r="14" spans="1:6" s="48" customFormat="1" ht="12.75">
      <c r="A14" s="52"/>
      <c r="B14" s="52"/>
      <c r="C14" s="46"/>
      <c r="D14" s="46"/>
      <c r="E14" s="55"/>
      <c r="F14" s="54"/>
    </row>
    <row r="15" spans="1:6" s="48" customFormat="1" ht="12.75">
      <c r="A15" s="52"/>
      <c r="B15" s="52"/>
      <c r="C15" s="46" t="s">
        <v>294</v>
      </c>
      <c r="D15" s="46"/>
      <c r="E15" s="55"/>
      <c r="F15" s="54">
        <f>SUM(F16:F17)</f>
        <v>565000</v>
      </c>
    </row>
    <row r="16" spans="1:6" s="48" customFormat="1" ht="44.25" customHeight="1">
      <c r="A16" s="52"/>
      <c r="B16" s="52"/>
      <c r="C16" s="46" t="s">
        <v>3</v>
      </c>
      <c r="D16" s="46"/>
      <c r="E16" s="55"/>
      <c r="F16" s="54">
        <v>550000</v>
      </c>
    </row>
    <row r="17" spans="1:6" s="48" customFormat="1" ht="25.5" customHeight="1">
      <c r="A17" s="52"/>
      <c r="B17" s="52"/>
      <c r="C17" s="46" t="s">
        <v>6</v>
      </c>
      <c r="D17" s="46"/>
      <c r="E17" s="55"/>
      <c r="F17" s="54">
        <v>15000</v>
      </c>
    </row>
    <row r="18" spans="1:6" s="48" customFormat="1" ht="12.75">
      <c r="A18" s="52"/>
      <c r="B18" s="52"/>
      <c r="C18" s="46"/>
      <c r="D18" s="46"/>
      <c r="E18" s="55"/>
      <c r="F18" s="54"/>
    </row>
    <row r="19" spans="1:6" s="48" customFormat="1" ht="12.75">
      <c r="A19" s="52"/>
      <c r="B19" s="52"/>
      <c r="C19" s="46" t="s">
        <v>24</v>
      </c>
      <c r="D19" s="46"/>
      <c r="E19" s="55"/>
      <c r="F19" s="54">
        <f>SUM(F20:F29)</f>
        <v>1195965</v>
      </c>
    </row>
    <row r="20" spans="1:6" s="48" customFormat="1" ht="21" customHeight="1">
      <c r="A20" s="52"/>
      <c r="B20" s="52"/>
      <c r="C20" s="46" t="s">
        <v>25</v>
      </c>
      <c r="D20" s="46" t="s">
        <v>26</v>
      </c>
      <c r="E20" s="55" t="s">
        <v>27</v>
      </c>
      <c r="F20" s="54">
        <v>171626</v>
      </c>
    </row>
    <row r="21" spans="1:6" s="48" customFormat="1" ht="22.5">
      <c r="A21" s="52"/>
      <c r="B21" s="52"/>
      <c r="C21" s="46" t="s">
        <v>28</v>
      </c>
      <c r="D21" s="46" t="s">
        <v>183</v>
      </c>
      <c r="E21" s="55" t="s">
        <v>27</v>
      </c>
      <c r="F21" s="54">
        <v>104000</v>
      </c>
    </row>
    <row r="22" spans="1:6" s="48" customFormat="1" ht="22.5">
      <c r="A22" s="52"/>
      <c r="B22" s="52"/>
      <c r="C22" s="46" t="s">
        <v>29</v>
      </c>
      <c r="D22" s="46" t="s">
        <v>30</v>
      </c>
      <c r="E22" s="55" t="s">
        <v>27</v>
      </c>
      <c r="F22" s="54">
        <v>133500</v>
      </c>
    </row>
    <row r="23" spans="1:6" s="48" customFormat="1" ht="45">
      <c r="A23" s="52"/>
      <c r="B23" s="52"/>
      <c r="C23" s="46" t="s">
        <v>31</v>
      </c>
      <c r="D23" s="46" t="s">
        <v>167</v>
      </c>
      <c r="E23" s="55" t="s">
        <v>27</v>
      </c>
      <c r="F23" s="54">
        <v>299800</v>
      </c>
    </row>
    <row r="24" spans="1:6" s="48" customFormat="1" ht="19.5" customHeight="1">
      <c r="A24" s="52"/>
      <c r="B24" s="52"/>
      <c r="C24" s="46" t="s">
        <v>32</v>
      </c>
      <c r="D24" s="56" t="s">
        <v>184</v>
      </c>
      <c r="E24" s="55" t="s">
        <v>27</v>
      </c>
      <c r="F24" s="54">
        <v>208000</v>
      </c>
    </row>
    <row r="25" spans="1:6" s="48" customFormat="1" ht="27.75" customHeight="1">
      <c r="A25" s="52"/>
      <c r="B25" s="52"/>
      <c r="C25" s="46" t="s">
        <v>33</v>
      </c>
      <c r="D25" s="56" t="s">
        <v>34</v>
      </c>
      <c r="E25" s="55" t="s">
        <v>27</v>
      </c>
      <c r="F25" s="54">
        <v>100000</v>
      </c>
    </row>
    <row r="26" spans="1:6" s="48" customFormat="1" ht="27" customHeight="1">
      <c r="A26" s="52"/>
      <c r="B26" s="52"/>
      <c r="C26" s="46" t="s">
        <v>35</v>
      </c>
      <c r="D26" s="56" t="s">
        <v>185</v>
      </c>
      <c r="E26" s="55" t="s">
        <v>166</v>
      </c>
      <c r="F26" s="54">
        <v>26539</v>
      </c>
    </row>
    <row r="27" spans="1:6" s="48" customFormat="1" ht="44.25" customHeight="1">
      <c r="A27" s="52"/>
      <c r="B27" s="52"/>
      <c r="C27" s="46" t="s">
        <v>36</v>
      </c>
      <c r="D27" s="56" t="s">
        <v>128</v>
      </c>
      <c r="E27" s="55" t="s">
        <v>27</v>
      </c>
      <c r="F27" s="54">
        <v>75500</v>
      </c>
    </row>
    <row r="28" spans="1:6" s="48" customFormat="1" ht="22.5" customHeight="1">
      <c r="A28" s="52"/>
      <c r="B28" s="52"/>
      <c r="C28" s="46" t="s">
        <v>37</v>
      </c>
      <c r="D28" s="56" t="s">
        <v>38</v>
      </c>
      <c r="E28" s="55" t="s">
        <v>27</v>
      </c>
      <c r="F28" s="54">
        <v>39000</v>
      </c>
    </row>
    <row r="29" spans="1:6" s="48" customFormat="1" ht="22.5" customHeight="1">
      <c r="A29" s="52"/>
      <c r="B29" s="52"/>
      <c r="C29" s="46" t="s">
        <v>129</v>
      </c>
      <c r="D29" s="56" t="s">
        <v>130</v>
      </c>
      <c r="E29" s="55" t="s">
        <v>27</v>
      </c>
      <c r="F29" s="54">
        <v>38000</v>
      </c>
    </row>
    <row r="30" spans="1:6" s="48" customFormat="1" ht="12" customHeight="1">
      <c r="A30" s="52"/>
      <c r="B30" s="52"/>
      <c r="C30" s="46"/>
      <c r="D30" s="56"/>
      <c r="E30" s="55"/>
      <c r="F30" s="54"/>
    </row>
    <row r="31" spans="1:6" s="48" customFormat="1" ht="12.75">
      <c r="A31" s="52" t="s">
        <v>201</v>
      </c>
      <c r="B31" s="52"/>
      <c r="C31" s="52" t="s">
        <v>205</v>
      </c>
      <c r="D31" s="52"/>
      <c r="E31" s="49"/>
      <c r="F31" s="53">
        <f>F32</f>
        <v>2874091</v>
      </c>
    </row>
    <row r="32" spans="1:6" ht="22.5">
      <c r="A32" s="52"/>
      <c r="B32" s="52"/>
      <c r="C32" s="46" t="s">
        <v>39</v>
      </c>
      <c r="D32" s="46"/>
      <c r="E32" s="55"/>
      <c r="F32" s="54">
        <f>SUM(F33:F39)</f>
        <v>2874091</v>
      </c>
    </row>
    <row r="33" spans="1:6" ht="33.75">
      <c r="A33" s="52"/>
      <c r="B33" s="52"/>
      <c r="C33" s="46" t="s">
        <v>40</v>
      </c>
      <c r="D33" s="46" t="s">
        <v>41</v>
      </c>
      <c r="E33" s="55" t="s">
        <v>27</v>
      </c>
      <c r="F33" s="54">
        <v>13000</v>
      </c>
    </row>
    <row r="34" spans="1:6" ht="22.5">
      <c r="A34" s="57"/>
      <c r="B34" s="52"/>
      <c r="C34" s="46" t="s">
        <v>43</v>
      </c>
      <c r="D34" s="46"/>
      <c r="E34" s="55" t="s">
        <v>27</v>
      </c>
      <c r="F34" s="54">
        <v>193200</v>
      </c>
    </row>
    <row r="35" spans="1:6" ht="22.5">
      <c r="A35" s="57"/>
      <c r="B35" s="52"/>
      <c r="C35" s="46" t="s">
        <v>44</v>
      </c>
      <c r="D35" s="46" t="s">
        <v>45</v>
      </c>
      <c r="E35" s="55" t="s">
        <v>23</v>
      </c>
      <c r="F35" s="54">
        <v>2322700</v>
      </c>
    </row>
    <row r="36" spans="1:6" ht="22.5">
      <c r="A36" s="57"/>
      <c r="B36" s="58"/>
      <c r="C36" s="59" t="s">
        <v>46</v>
      </c>
      <c r="D36" s="59" t="s">
        <v>38</v>
      </c>
      <c r="E36" s="60" t="s">
        <v>27</v>
      </c>
      <c r="F36" s="61">
        <v>16000</v>
      </c>
    </row>
    <row r="37" spans="1:6" ht="31.5" customHeight="1">
      <c r="A37" s="57"/>
      <c r="B37" s="58"/>
      <c r="C37" s="59" t="s">
        <v>180</v>
      </c>
      <c r="D37" s="59"/>
      <c r="E37" s="60" t="s">
        <v>27</v>
      </c>
      <c r="F37" s="61">
        <v>187700</v>
      </c>
    </row>
    <row r="38" spans="1:6" ht="29.25" customHeight="1">
      <c r="A38" s="57"/>
      <c r="B38" s="58"/>
      <c r="C38" s="59" t="s">
        <v>181</v>
      </c>
      <c r="D38" s="59"/>
      <c r="E38" s="60" t="s">
        <v>27</v>
      </c>
      <c r="F38" s="61">
        <v>126300</v>
      </c>
    </row>
    <row r="39" spans="1:6" ht="35.25" customHeight="1">
      <c r="A39" s="57"/>
      <c r="B39" s="52"/>
      <c r="C39" s="46" t="s">
        <v>170</v>
      </c>
      <c r="D39" s="46" t="s">
        <v>38</v>
      </c>
      <c r="E39" s="55" t="s">
        <v>27</v>
      </c>
      <c r="F39" s="54">
        <v>15191</v>
      </c>
    </row>
    <row r="40" spans="1:6" ht="12.75">
      <c r="A40" s="57"/>
      <c r="B40" s="58"/>
      <c r="C40" s="59"/>
      <c r="D40" s="59"/>
      <c r="E40" s="60"/>
      <c r="F40" s="61"/>
    </row>
    <row r="41" spans="1:6" ht="12.75">
      <c r="A41" s="52"/>
      <c r="B41" s="58"/>
      <c r="C41" s="58" t="s">
        <v>214</v>
      </c>
      <c r="D41" s="58"/>
      <c r="E41" s="62"/>
      <c r="F41" s="63">
        <f>F42+F45</f>
        <v>691300</v>
      </c>
    </row>
    <row r="42" spans="1:6" ht="22.5">
      <c r="A42" s="52"/>
      <c r="B42" s="52"/>
      <c r="C42" s="46" t="s">
        <v>295</v>
      </c>
      <c r="D42" s="52"/>
      <c r="E42" s="49"/>
      <c r="F42" s="54">
        <f>F43</f>
        <v>214000</v>
      </c>
    </row>
    <row r="43" spans="1:6" ht="22.5">
      <c r="A43" s="52"/>
      <c r="B43" s="52"/>
      <c r="C43" s="46" t="s">
        <v>47</v>
      </c>
      <c r="D43" s="52"/>
      <c r="E43" s="55" t="s">
        <v>27</v>
      </c>
      <c r="F43" s="54">
        <v>214000</v>
      </c>
    </row>
    <row r="44" spans="1:6" ht="12.75">
      <c r="A44" s="52"/>
      <c r="B44" s="52"/>
      <c r="C44" s="46"/>
      <c r="D44" s="52"/>
      <c r="E44" s="55"/>
      <c r="F44" s="64"/>
    </row>
    <row r="45" spans="1:6" ht="12.75">
      <c r="A45" s="52"/>
      <c r="B45" s="52"/>
      <c r="C45" s="46" t="s">
        <v>296</v>
      </c>
      <c r="D45" s="46"/>
      <c r="E45" s="55"/>
      <c r="F45" s="54">
        <f>F46</f>
        <v>477300</v>
      </c>
    </row>
    <row r="46" spans="1:6" ht="22.5">
      <c r="A46" s="52"/>
      <c r="B46" s="52"/>
      <c r="C46" s="46" t="s">
        <v>48</v>
      </c>
      <c r="D46" s="46" t="s">
        <v>49</v>
      </c>
      <c r="E46" s="55" t="s">
        <v>23</v>
      </c>
      <c r="F46" s="54">
        <v>477300</v>
      </c>
    </row>
    <row r="47" spans="1:6" ht="12.75">
      <c r="A47" s="52"/>
      <c r="B47" s="52"/>
      <c r="C47" s="46"/>
      <c r="D47" s="46"/>
      <c r="E47" s="55"/>
      <c r="F47" s="54"/>
    </row>
    <row r="48" spans="1:6" s="48" customFormat="1" ht="12.75">
      <c r="A48" s="52" t="s">
        <v>204</v>
      </c>
      <c r="B48" s="52"/>
      <c r="C48" s="52" t="s">
        <v>219</v>
      </c>
      <c r="D48" s="52"/>
      <c r="E48" s="49"/>
      <c r="F48" s="53">
        <f>F49</f>
        <v>143500</v>
      </c>
    </row>
    <row r="49" spans="1:6" s="48" customFormat="1" ht="22.5">
      <c r="A49" s="52"/>
      <c r="B49" s="52"/>
      <c r="C49" s="46" t="s">
        <v>297</v>
      </c>
      <c r="D49" s="52"/>
      <c r="E49" s="49"/>
      <c r="F49" s="54">
        <f>SUM(F50:F52)</f>
        <v>143500</v>
      </c>
    </row>
    <row r="50" spans="1:6" s="48" customFormat="1" ht="22.5" customHeight="1">
      <c r="A50" s="52"/>
      <c r="B50" s="52"/>
      <c r="C50" s="46" t="s">
        <v>50</v>
      </c>
      <c r="D50" s="52"/>
      <c r="E50" s="55" t="s">
        <v>27</v>
      </c>
      <c r="F50" s="54">
        <v>62000</v>
      </c>
    </row>
    <row r="51" spans="1:6" s="48" customFormat="1" ht="12.75">
      <c r="A51" s="52"/>
      <c r="B51" s="52"/>
      <c r="C51" s="46" t="s">
        <v>51</v>
      </c>
      <c r="D51" s="46"/>
      <c r="E51" s="55" t="s">
        <v>27</v>
      </c>
      <c r="F51" s="54">
        <v>66500</v>
      </c>
    </row>
    <row r="52" spans="1:6" s="48" customFormat="1" ht="22.5">
      <c r="A52" s="52"/>
      <c r="B52" s="52"/>
      <c r="C52" s="46" t="s">
        <v>178</v>
      </c>
      <c r="D52" s="46"/>
      <c r="E52" s="55" t="s">
        <v>27</v>
      </c>
      <c r="F52" s="54">
        <v>15000</v>
      </c>
    </row>
    <row r="53" spans="1:6" s="48" customFormat="1" ht="12.75">
      <c r="A53" s="52"/>
      <c r="B53" s="52"/>
      <c r="C53" s="46"/>
      <c r="D53" s="46"/>
      <c r="E53" s="55"/>
      <c r="F53" s="54"/>
    </row>
    <row r="54" spans="1:6" s="48" customFormat="1" ht="22.5">
      <c r="A54" s="52"/>
      <c r="B54" s="52"/>
      <c r="C54" s="65" t="s">
        <v>227</v>
      </c>
      <c r="D54" s="46"/>
      <c r="E54" s="55"/>
      <c r="F54" s="66">
        <f>F55+F58+F63</f>
        <v>178818</v>
      </c>
    </row>
    <row r="55" spans="1:6" s="48" customFormat="1" ht="12.75">
      <c r="A55" s="52"/>
      <c r="B55" s="52"/>
      <c r="C55" s="56" t="s">
        <v>4</v>
      </c>
      <c r="D55" s="46"/>
      <c r="E55" s="55"/>
      <c r="F55" s="64">
        <f>SUM(F56)</f>
        <v>8000</v>
      </c>
    </row>
    <row r="56" spans="1:6" s="48" customFormat="1" ht="26.25" customHeight="1">
      <c r="A56" s="52"/>
      <c r="B56" s="52"/>
      <c r="C56" s="56" t="s">
        <v>5</v>
      </c>
      <c r="D56" s="46"/>
      <c r="E56" s="55"/>
      <c r="F56" s="64">
        <v>8000</v>
      </c>
    </row>
    <row r="57" spans="1:6" s="48" customFormat="1" ht="12.75">
      <c r="A57" s="52"/>
      <c r="B57" s="52"/>
      <c r="C57" s="65"/>
      <c r="D57" s="46"/>
      <c r="E57" s="55"/>
      <c r="F57" s="66"/>
    </row>
    <row r="58" spans="1:6" s="48" customFormat="1" ht="12.75">
      <c r="A58" s="52"/>
      <c r="B58" s="52"/>
      <c r="C58" s="46" t="s">
        <v>298</v>
      </c>
      <c r="D58" s="46"/>
      <c r="E58" s="55"/>
      <c r="F58" s="54">
        <f>SUM(F59:F61)</f>
        <v>147718</v>
      </c>
    </row>
    <row r="59" spans="1:6" s="48" customFormat="1" ht="33.75">
      <c r="A59" s="52"/>
      <c r="B59" s="52"/>
      <c r="C59" s="46" t="s">
        <v>52</v>
      </c>
      <c r="D59" s="46" t="s">
        <v>156</v>
      </c>
      <c r="E59" s="55"/>
      <c r="F59" s="54">
        <v>130000</v>
      </c>
    </row>
    <row r="60" spans="1:6" s="48" customFormat="1" ht="22.5">
      <c r="A60" s="52"/>
      <c r="B60" s="52"/>
      <c r="C60" s="46" t="s">
        <v>53</v>
      </c>
      <c r="D60" s="46" t="s">
        <v>38</v>
      </c>
      <c r="E60" s="55" t="s">
        <v>27</v>
      </c>
      <c r="F60" s="54">
        <v>9000</v>
      </c>
    </row>
    <row r="61" spans="1:6" s="48" customFormat="1" ht="22.5">
      <c r="A61" s="52"/>
      <c r="B61" s="52"/>
      <c r="C61" s="46" t="s">
        <v>179</v>
      </c>
      <c r="D61" s="46" t="s">
        <v>38</v>
      </c>
      <c r="E61" s="55" t="s">
        <v>27</v>
      </c>
      <c r="F61" s="54">
        <v>8718</v>
      </c>
    </row>
    <row r="62" spans="1:6" s="48" customFormat="1" ht="12.75">
      <c r="A62" s="52"/>
      <c r="B62" s="52"/>
      <c r="C62" s="46"/>
      <c r="D62" s="46"/>
      <c r="E62" s="55"/>
      <c r="F62" s="54"/>
    </row>
    <row r="63" spans="1:6" s="48" customFormat="1" ht="12.75">
      <c r="A63" s="52"/>
      <c r="B63" s="52"/>
      <c r="C63" s="46" t="s">
        <v>299</v>
      </c>
      <c r="D63" s="46"/>
      <c r="E63" s="55"/>
      <c r="F63" s="54">
        <f>F64</f>
        <v>23100</v>
      </c>
    </row>
    <row r="64" spans="1:6" s="48" customFormat="1" ht="22.5">
      <c r="A64" s="52"/>
      <c r="B64" s="52"/>
      <c r="C64" s="46" t="s">
        <v>54</v>
      </c>
      <c r="D64" s="46" t="s">
        <v>123</v>
      </c>
      <c r="E64" s="55" t="s">
        <v>27</v>
      </c>
      <c r="F64" s="54">
        <v>23100</v>
      </c>
    </row>
    <row r="65" spans="1:6" s="48" customFormat="1" ht="12.75">
      <c r="A65" s="52"/>
      <c r="B65" s="52"/>
      <c r="C65" s="46"/>
      <c r="D65" s="46"/>
      <c r="E65" s="55"/>
      <c r="F65" s="54"/>
    </row>
    <row r="66" spans="1:6" s="48" customFormat="1" ht="12.75">
      <c r="A66" s="52" t="s">
        <v>213</v>
      </c>
      <c r="B66" s="52"/>
      <c r="C66" s="52" t="s">
        <v>254</v>
      </c>
      <c r="D66" s="52"/>
      <c r="E66" s="49"/>
      <c r="F66" s="53">
        <f>F67+F81+F91+F98</f>
        <v>9434317</v>
      </c>
    </row>
    <row r="67" spans="1:6" ht="12.75">
      <c r="A67" s="52"/>
      <c r="B67" s="52"/>
      <c r="C67" s="46" t="s">
        <v>300</v>
      </c>
      <c r="D67" s="46"/>
      <c r="E67" s="55"/>
      <c r="F67" s="54">
        <f>SUM(F68:F79)</f>
        <v>2509250</v>
      </c>
    </row>
    <row r="68" spans="1:6" ht="33.75">
      <c r="A68" s="52"/>
      <c r="B68" s="52"/>
      <c r="C68" s="46" t="s">
        <v>55</v>
      </c>
      <c r="D68" s="46" t="s">
        <v>169</v>
      </c>
      <c r="E68" s="55" t="s">
        <v>27</v>
      </c>
      <c r="F68" s="54">
        <v>15600</v>
      </c>
    </row>
    <row r="69" spans="1:6" ht="22.5">
      <c r="A69" s="52"/>
      <c r="B69" s="52"/>
      <c r="C69" s="46" t="s">
        <v>56</v>
      </c>
      <c r="D69" s="46" t="s">
        <v>41</v>
      </c>
      <c r="E69" s="55" t="s">
        <v>27</v>
      </c>
      <c r="F69" s="54">
        <v>2950</v>
      </c>
    </row>
    <row r="70" spans="1:6" ht="22.5" customHeight="1">
      <c r="A70" s="52"/>
      <c r="B70" s="52"/>
      <c r="C70" s="46" t="s">
        <v>57</v>
      </c>
      <c r="D70" s="46" t="s">
        <v>41</v>
      </c>
      <c r="E70" s="55" t="s">
        <v>27</v>
      </c>
      <c r="F70" s="54">
        <v>5000</v>
      </c>
    </row>
    <row r="71" spans="1:6" ht="22.5">
      <c r="A71" s="52"/>
      <c r="B71" s="52"/>
      <c r="C71" s="46" t="s">
        <v>58</v>
      </c>
      <c r="D71" s="46" t="s">
        <v>41</v>
      </c>
      <c r="E71" s="55" t="s">
        <v>27</v>
      </c>
      <c r="F71" s="54">
        <v>25000</v>
      </c>
    </row>
    <row r="72" spans="1:6" ht="22.5">
      <c r="A72" s="52"/>
      <c r="B72" s="52"/>
      <c r="C72" s="46" t="s">
        <v>59</v>
      </c>
      <c r="D72" s="46"/>
      <c r="E72" s="55" t="s">
        <v>23</v>
      </c>
      <c r="F72" s="54">
        <v>2112500</v>
      </c>
    </row>
    <row r="73" spans="1:6" ht="22.5">
      <c r="A73" s="52"/>
      <c r="B73" s="52"/>
      <c r="C73" s="46" t="s">
        <v>60</v>
      </c>
      <c r="D73" s="46" t="s">
        <v>38</v>
      </c>
      <c r="E73" s="55" t="s">
        <v>27</v>
      </c>
      <c r="F73" s="54">
        <v>5000</v>
      </c>
    </row>
    <row r="74" spans="1:6" ht="22.5">
      <c r="A74" s="52"/>
      <c r="B74" s="52"/>
      <c r="C74" s="46" t="s">
        <v>131</v>
      </c>
      <c r="D74" s="46"/>
      <c r="E74" s="55" t="s">
        <v>27</v>
      </c>
      <c r="F74" s="54">
        <v>7400</v>
      </c>
    </row>
    <row r="75" spans="1:6" ht="22.5">
      <c r="A75" s="52"/>
      <c r="B75" s="52"/>
      <c r="C75" s="46" t="s">
        <v>132</v>
      </c>
      <c r="D75" s="46"/>
      <c r="E75" s="55" t="s">
        <v>27</v>
      </c>
      <c r="F75" s="54">
        <v>7400</v>
      </c>
    </row>
    <row r="76" spans="1:6" ht="22.5">
      <c r="A76" s="52"/>
      <c r="B76" s="52"/>
      <c r="C76" s="46" t="s">
        <v>133</v>
      </c>
      <c r="D76" s="46"/>
      <c r="E76" s="55" t="s">
        <v>27</v>
      </c>
      <c r="F76" s="54">
        <v>250000</v>
      </c>
    </row>
    <row r="77" spans="1:6" ht="12.75">
      <c r="A77" s="52"/>
      <c r="B77" s="52"/>
      <c r="C77" s="46" t="s">
        <v>150</v>
      </c>
      <c r="D77" s="46"/>
      <c r="E77" s="55" t="s">
        <v>27</v>
      </c>
      <c r="F77" s="54">
        <v>26000</v>
      </c>
    </row>
    <row r="78" spans="1:6" ht="33.75">
      <c r="A78" s="52"/>
      <c r="B78" s="52"/>
      <c r="C78" s="46" t="s">
        <v>141</v>
      </c>
      <c r="D78" s="46"/>
      <c r="E78" s="55" t="s">
        <v>27</v>
      </c>
      <c r="F78" s="54">
        <v>7400</v>
      </c>
    </row>
    <row r="79" spans="1:6" ht="22.5">
      <c r="A79" s="52"/>
      <c r="B79" s="52"/>
      <c r="C79" s="46" t="s">
        <v>13</v>
      </c>
      <c r="D79" s="46" t="s">
        <v>185</v>
      </c>
      <c r="E79" s="55" t="s">
        <v>27</v>
      </c>
      <c r="F79" s="54">
        <v>45000</v>
      </c>
    </row>
    <row r="80" spans="1:6" ht="12.75">
      <c r="A80" s="52"/>
      <c r="B80" s="52"/>
      <c r="C80" s="46"/>
      <c r="D80" s="46"/>
      <c r="E80" s="55"/>
      <c r="F80" s="54"/>
    </row>
    <row r="81" spans="1:6" ht="12.75">
      <c r="A81" s="52"/>
      <c r="B81" s="52"/>
      <c r="C81" s="46" t="s">
        <v>301</v>
      </c>
      <c r="D81" s="46"/>
      <c r="E81" s="55"/>
      <c r="F81" s="54">
        <f>SUM(F82:F89)</f>
        <v>50347</v>
      </c>
    </row>
    <row r="82" spans="1:6" ht="22.5">
      <c r="A82" s="52"/>
      <c r="B82" s="52"/>
      <c r="C82" s="46" t="s">
        <v>61</v>
      </c>
      <c r="D82" s="46" t="s">
        <v>62</v>
      </c>
      <c r="E82" s="55" t="s">
        <v>27</v>
      </c>
      <c r="F82" s="54">
        <v>14100</v>
      </c>
    </row>
    <row r="83" spans="1:6" ht="22.5">
      <c r="A83" s="52"/>
      <c r="B83" s="52"/>
      <c r="C83" s="46" t="s">
        <v>10</v>
      </c>
      <c r="D83" s="46" t="s">
        <v>41</v>
      </c>
      <c r="E83" s="55" t="s">
        <v>27</v>
      </c>
      <c r="F83" s="54">
        <v>4980</v>
      </c>
    </row>
    <row r="84" spans="1:6" ht="22.5">
      <c r="A84" s="52"/>
      <c r="B84" s="52"/>
      <c r="C84" s="46" t="s">
        <v>63</v>
      </c>
      <c r="D84" s="46" t="s">
        <v>64</v>
      </c>
      <c r="E84" s="55" t="s">
        <v>27</v>
      </c>
      <c r="F84" s="54">
        <v>7000</v>
      </c>
    </row>
    <row r="85" spans="1:6" ht="22.5">
      <c r="A85" s="52"/>
      <c r="B85" s="52"/>
      <c r="C85" s="46" t="s">
        <v>65</v>
      </c>
      <c r="D85" s="46" t="s">
        <v>41</v>
      </c>
      <c r="E85" s="55" t="s">
        <v>27</v>
      </c>
      <c r="F85" s="54">
        <v>3500</v>
      </c>
    </row>
    <row r="86" spans="1:6" ht="22.5">
      <c r="A86" s="52"/>
      <c r="B86" s="52"/>
      <c r="C86" s="46" t="s">
        <v>66</v>
      </c>
      <c r="D86" s="46" t="s">
        <v>41</v>
      </c>
      <c r="E86" s="55" t="s">
        <v>27</v>
      </c>
      <c r="F86" s="54">
        <v>3316</v>
      </c>
    </row>
    <row r="87" spans="1:6" ht="23.25" customHeight="1">
      <c r="A87" s="52"/>
      <c r="B87" s="52"/>
      <c r="C87" s="46" t="s">
        <v>67</v>
      </c>
      <c r="D87" s="46" t="s">
        <v>41</v>
      </c>
      <c r="E87" s="55" t="s">
        <v>27</v>
      </c>
      <c r="F87" s="54">
        <v>3331</v>
      </c>
    </row>
    <row r="88" spans="1:6" ht="22.5">
      <c r="A88" s="52"/>
      <c r="B88" s="52"/>
      <c r="C88" s="46" t="s">
        <v>68</v>
      </c>
      <c r="D88" s="46" t="s">
        <v>41</v>
      </c>
      <c r="E88" s="55" t="s">
        <v>27</v>
      </c>
      <c r="F88" s="54">
        <v>8420</v>
      </c>
    </row>
    <row r="89" spans="1:6" ht="12.75">
      <c r="A89" s="52"/>
      <c r="B89" s="52"/>
      <c r="C89" s="46" t="s">
        <v>69</v>
      </c>
      <c r="D89" s="46" t="s">
        <v>41</v>
      </c>
      <c r="E89" s="55" t="s">
        <v>27</v>
      </c>
      <c r="F89" s="54">
        <v>5700</v>
      </c>
    </row>
    <row r="90" spans="1:6" ht="12.75">
      <c r="A90" s="52"/>
      <c r="B90" s="52"/>
      <c r="C90" s="46"/>
      <c r="D90" s="46"/>
      <c r="E90" s="55"/>
      <c r="F90" s="54"/>
    </row>
    <row r="91" spans="1:6" ht="12.75">
      <c r="A91" s="52"/>
      <c r="B91" s="52"/>
      <c r="C91" s="46" t="s">
        <v>302</v>
      </c>
      <c r="D91" s="46"/>
      <c r="E91" s="55"/>
      <c r="F91" s="54">
        <f>SUM(F92:F96)</f>
        <v>6764220</v>
      </c>
    </row>
    <row r="92" spans="1:6" ht="33.75">
      <c r="A92" s="52"/>
      <c r="B92" s="52"/>
      <c r="C92" s="46" t="s">
        <v>70</v>
      </c>
      <c r="D92" s="46" t="s">
        <v>62</v>
      </c>
      <c r="E92" s="55" t="s">
        <v>27</v>
      </c>
      <c r="F92" s="67">
        <v>8550</v>
      </c>
    </row>
    <row r="93" spans="1:6" ht="22.5">
      <c r="A93" s="52"/>
      <c r="B93" s="52"/>
      <c r="C93" s="46" t="s">
        <v>71</v>
      </c>
      <c r="D93" s="46" t="s">
        <v>41</v>
      </c>
      <c r="E93" s="55" t="s">
        <v>27</v>
      </c>
      <c r="F93" s="54">
        <v>6000</v>
      </c>
    </row>
    <row r="94" spans="1:6" ht="22.5">
      <c r="A94" s="52"/>
      <c r="B94" s="52"/>
      <c r="C94" s="46" t="s">
        <v>72</v>
      </c>
      <c r="D94" s="46" t="s">
        <v>49</v>
      </c>
      <c r="E94" s="55" t="s">
        <v>23</v>
      </c>
      <c r="F94" s="54">
        <v>3690000</v>
      </c>
    </row>
    <row r="95" spans="1:6" ht="33.75">
      <c r="A95" s="52"/>
      <c r="B95" s="52"/>
      <c r="C95" s="46" t="s">
        <v>142</v>
      </c>
      <c r="D95" s="46"/>
      <c r="E95" s="55" t="s">
        <v>23</v>
      </c>
      <c r="F95" s="54">
        <v>869670</v>
      </c>
    </row>
    <row r="96" spans="1:6" ht="22.5">
      <c r="A96" s="52"/>
      <c r="B96" s="52"/>
      <c r="C96" s="46" t="s">
        <v>134</v>
      </c>
      <c r="D96" s="46"/>
      <c r="E96" s="55" t="s">
        <v>23</v>
      </c>
      <c r="F96" s="54">
        <v>2190000</v>
      </c>
    </row>
    <row r="97" spans="1:6" ht="12.75">
      <c r="A97" s="52"/>
      <c r="B97" s="52"/>
      <c r="C97" s="46"/>
      <c r="D97" s="46"/>
      <c r="E97" s="55"/>
      <c r="F97" s="54"/>
    </row>
    <row r="98" spans="1:6" ht="14.25" customHeight="1">
      <c r="A98" s="52"/>
      <c r="B98" s="52"/>
      <c r="C98" s="46" t="s">
        <v>303</v>
      </c>
      <c r="D98" s="46"/>
      <c r="E98" s="55"/>
      <c r="F98" s="54">
        <f>SUM(F99:F104)</f>
        <v>110500</v>
      </c>
    </row>
    <row r="99" spans="1:6" ht="23.25" customHeight="1">
      <c r="A99" s="52"/>
      <c r="B99" s="52"/>
      <c r="C99" s="46" t="s">
        <v>73</v>
      </c>
      <c r="D99" s="46" t="s">
        <v>41</v>
      </c>
      <c r="E99" s="55" t="s">
        <v>27</v>
      </c>
      <c r="F99" s="54">
        <v>4700</v>
      </c>
    </row>
    <row r="100" spans="1:6" ht="23.25" customHeight="1">
      <c r="A100" s="52"/>
      <c r="B100" s="52"/>
      <c r="C100" s="46" t="s">
        <v>11</v>
      </c>
      <c r="D100" s="46" t="s">
        <v>124</v>
      </c>
      <c r="E100" s="55" t="s">
        <v>27</v>
      </c>
      <c r="F100" s="54">
        <v>9140</v>
      </c>
    </row>
    <row r="101" spans="1:6" ht="25.5" customHeight="1">
      <c r="A101" s="52"/>
      <c r="B101" s="52"/>
      <c r="C101" s="46" t="s">
        <v>74</v>
      </c>
      <c r="D101" s="46" t="s">
        <v>41</v>
      </c>
      <c r="E101" s="55" t="s">
        <v>27</v>
      </c>
      <c r="F101" s="54">
        <v>5920</v>
      </c>
    </row>
    <row r="102" spans="1:6" ht="35.25" customHeight="1">
      <c r="A102" s="52"/>
      <c r="B102" s="52"/>
      <c r="C102" s="46" t="s">
        <v>75</v>
      </c>
      <c r="D102" s="46" t="s">
        <v>41</v>
      </c>
      <c r="E102" s="55" t="s">
        <v>27</v>
      </c>
      <c r="F102" s="54">
        <v>18120</v>
      </c>
    </row>
    <row r="103" spans="1:6" ht="25.5" customHeight="1">
      <c r="A103" s="52"/>
      <c r="B103" s="52"/>
      <c r="C103" s="46" t="s">
        <v>76</v>
      </c>
      <c r="D103" s="46" t="s">
        <v>41</v>
      </c>
      <c r="E103" s="55" t="s">
        <v>27</v>
      </c>
      <c r="F103" s="54">
        <v>2620</v>
      </c>
    </row>
    <row r="104" spans="1:6" ht="25.5" customHeight="1">
      <c r="A104" s="52"/>
      <c r="B104" s="52"/>
      <c r="C104" s="46" t="s">
        <v>175</v>
      </c>
      <c r="D104" s="46"/>
      <c r="E104" s="55" t="s">
        <v>23</v>
      </c>
      <c r="F104" s="54">
        <v>70000</v>
      </c>
    </row>
    <row r="105" spans="1:6" ht="12" customHeight="1">
      <c r="A105" s="52"/>
      <c r="B105" s="52"/>
      <c r="C105" s="46"/>
      <c r="D105" s="46"/>
      <c r="E105" s="55"/>
      <c r="F105" s="54"/>
    </row>
    <row r="106" spans="1:6" ht="16.5" customHeight="1">
      <c r="A106" s="52"/>
      <c r="B106" s="52"/>
      <c r="C106" s="65" t="s">
        <v>164</v>
      </c>
      <c r="D106" s="46"/>
      <c r="E106" s="55"/>
      <c r="F106" s="66">
        <f>F107</f>
        <v>16000</v>
      </c>
    </row>
    <row r="107" spans="1:6" ht="12.75" customHeight="1">
      <c r="A107" s="52"/>
      <c r="B107" s="52"/>
      <c r="C107" s="46" t="s">
        <v>304</v>
      </c>
      <c r="D107" s="46"/>
      <c r="E107" s="55"/>
      <c r="F107" s="54">
        <f>F108</f>
        <v>16000</v>
      </c>
    </row>
    <row r="108" spans="1:6" ht="25.5" customHeight="1">
      <c r="A108" s="52"/>
      <c r="B108" s="52"/>
      <c r="C108" s="46" t="s">
        <v>165</v>
      </c>
      <c r="D108" s="46"/>
      <c r="E108" s="55" t="s">
        <v>166</v>
      </c>
      <c r="F108" s="54">
        <v>16000</v>
      </c>
    </row>
    <row r="109" spans="1:6" ht="12" customHeight="1">
      <c r="A109" s="52"/>
      <c r="B109" s="52"/>
      <c r="C109" s="46"/>
      <c r="D109" s="46"/>
      <c r="E109" s="55"/>
      <c r="F109" s="54"/>
    </row>
    <row r="110" spans="1:6" ht="12.75" customHeight="1">
      <c r="A110" s="52"/>
      <c r="B110" s="52"/>
      <c r="C110" s="65" t="s">
        <v>267</v>
      </c>
      <c r="D110" s="65"/>
      <c r="E110" s="68"/>
      <c r="F110" s="66">
        <f>F111</f>
        <v>119000</v>
      </c>
    </row>
    <row r="111" spans="1:6" ht="12.75" customHeight="1">
      <c r="A111" s="52"/>
      <c r="B111" s="52"/>
      <c r="C111" s="46" t="s">
        <v>305</v>
      </c>
      <c r="D111" s="46"/>
      <c r="E111" s="55"/>
      <c r="F111" s="54">
        <f>F112</f>
        <v>119000</v>
      </c>
    </row>
    <row r="112" spans="1:6" ht="14.25" customHeight="1">
      <c r="A112" s="52"/>
      <c r="B112" s="52"/>
      <c r="C112" s="46" t="s">
        <v>77</v>
      </c>
      <c r="D112" s="46"/>
      <c r="E112" s="55" t="s">
        <v>23</v>
      </c>
      <c r="F112" s="54">
        <v>119000</v>
      </c>
    </row>
    <row r="113" spans="1:6" ht="14.25" customHeight="1">
      <c r="A113" s="52"/>
      <c r="B113" s="52"/>
      <c r="C113" s="46"/>
      <c r="D113" s="46"/>
      <c r="E113" s="55"/>
      <c r="F113" s="54"/>
    </row>
    <row r="114" spans="1:6" ht="22.5">
      <c r="A114" s="52"/>
      <c r="B114" s="52"/>
      <c r="C114" s="65" t="s">
        <v>278</v>
      </c>
      <c r="D114" s="46"/>
      <c r="E114" s="55"/>
      <c r="F114" s="66">
        <f>F115+F121+F124+F127</f>
        <v>2631158</v>
      </c>
    </row>
    <row r="115" spans="1:6" ht="12.75">
      <c r="A115" s="52"/>
      <c r="B115" s="52"/>
      <c r="C115" s="56" t="s">
        <v>306</v>
      </c>
      <c r="D115" s="46"/>
      <c r="E115" s="55"/>
      <c r="F115" s="64">
        <f>SUM(F116:F119)</f>
        <v>2068164</v>
      </c>
    </row>
    <row r="116" spans="1:6" ht="22.5">
      <c r="A116" s="52"/>
      <c r="B116" s="52"/>
      <c r="C116" s="56" t="s">
        <v>78</v>
      </c>
      <c r="D116" s="46" t="s">
        <v>49</v>
      </c>
      <c r="E116" s="55" t="s">
        <v>23</v>
      </c>
      <c r="F116" s="64">
        <v>353276</v>
      </c>
    </row>
    <row r="117" spans="1:6" ht="33.75">
      <c r="A117" s="52"/>
      <c r="B117" s="52"/>
      <c r="C117" s="56" t="s">
        <v>79</v>
      </c>
      <c r="D117" s="46" t="s">
        <v>80</v>
      </c>
      <c r="E117" s="55" t="s">
        <v>23</v>
      </c>
      <c r="F117" s="64">
        <v>962128</v>
      </c>
    </row>
    <row r="118" spans="1:6" ht="33.75">
      <c r="A118" s="52"/>
      <c r="B118" s="52"/>
      <c r="C118" s="56" t="s">
        <v>125</v>
      </c>
      <c r="D118" s="46" t="s">
        <v>135</v>
      </c>
      <c r="E118" s="55" t="s">
        <v>27</v>
      </c>
      <c r="F118" s="64">
        <v>9760</v>
      </c>
    </row>
    <row r="119" spans="1:6" ht="33.75">
      <c r="A119" s="52"/>
      <c r="B119" s="52"/>
      <c r="C119" s="56" t="s">
        <v>9</v>
      </c>
      <c r="D119" s="46" t="s">
        <v>173</v>
      </c>
      <c r="E119" s="55" t="s">
        <v>27</v>
      </c>
      <c r="F119" s="64">
        <v>743000</v>
      </c>
    </row>
    <row r="120" spans="1:6" ht="12.75">
      <c r="A120" s="52"/>
      <c r="B120" s="52"/>
      <c r="C120" s="56"/>
      <c r="D120" s="46"/>
      <c r="E120" s="55"/>
      <c r="F120" s="64"/>
    </row>
    <row r="121" spans="1:6" ht="12.75">
      <c r="A121" s="52"/>
      <c r="B121" s="52"/>
      <c r="C121" s="56" t="s">
        <v>307</v>
      </c>
      <c r="D121" s="46"/>
      <c r="E121" s="55"/>
      <c r="F121" s="64">
        <f>F122</f>
        <v>280000</v>
      </c>
    </row>
    <row r="122" spans="1:6" ht="12.75">
      <c r="A122" s="52"/>
      <c r="B122" s="52"/>
      <c r="C122" s="56" t="s">
        <v>14</v>
      </c>
      <c r="D122" s="46"/>
      <c r="E122" s="55" t="s">
        <v>23</v>
      </c>
      <c r="F122" s="64">
        <v>280000</v>
      </c>
    </row>
    <row r="123" spans="1:6" ht="12.75">
      <c r="A123" s="52"/>
      <c r="B123" s="52"/>
      <c r="C123" s="56"/>
      <c r="D123" s="46"/>
      <c r="E123" s="55"/>
      <c r="F123" s="64"/>
    </row>
    <row r="124" spans="1:6" ht="12.75">
      <c r="A124" s="52"/>
      <c r="B124" s="52"/>
      <c r="C124" s="56" t="s">
        <v>308</v>
      </c>
      <c r="D124" s="46"/>
      <c r="E124" s="55"/>
      <c r="F124" s="64">
        <f>F125</f>
        <v>45100</v>
      </c>
    </row>
    <row r="125" spans="1:6" ht="12.75">
      <c r="A125" s="52"/>
      <c r="B125" s="52"/>
      <c r="C125" s="56" t="s">
        <v>81</v>
      </c>
      <c r="D125" s="56" t="s">
        <v>154</v>
      </c>
      <c r="E125" s="55" t="s">
        <v>27</v>
      </c>
      <c r="F125" s="64">
        <v>45100</v>
      </c>
    </row>
    <row r="126" spans="1:6" ht="14.25" customHeight="1">
      <c r="A126" s="52"/>
      <c r="B126" s="52"/>
      <c r="C126" s="56"/>
      <c r="D126" s="46"/>
      <c r="E126" s="55"/>
      <c r="F126" s="64"/>
    </row>
    <row r="127" spans="1:6" ht="12.75">
      <c r="A127" s="52"/>
      <c r="B127" s="52"/>
      <c r="C127" s="56" t="s">
        <v>309</v>
      </c>
      <c r="D127" s="46"/>
      <c r="E127" s="55"/>
      <c r="F127" s="64">
        <f>SUM(F128:F152)</f>
        <v>237894</v>
      </c>
    </row>
    <row r="128" spans="1:6" ht="22.5">
      <c r="A128" s="52"/>
      <c r="B128" s="52"/>
      <c r="C128" s="56" t="s">
        <v>82</v>
      </c>
      <c r="D128" s="46" t="s">
        <v>38</v>
      </c>
      <c r="E128" s="55" t="s">
        <v>27</v>
      </c>
      <c r="F128" s="64">
        <v>2700</v>
      </c>
    </row>
    <row r="129" spans="1:6" ht="22.5">
      <c r="A129" s="52"/>
      <c r="B129" s="52"/>
      <c r="C129" s="56" t="s">
        <v>84</v>
      </c>
      <c r="D129" s="46" t="s">
        <v>38</v>
      </c>
      <c r="E129" s="55" t="s">
        <v>27</v>
      </c>
      <c r="F129" s="64">
        <v>9800</v>
      </c>
    </row>
    <row r="130" spans="1:6" ht="22.5">
      <c r="A130" s="52"/>
      <c r="B130" s="52"/>
      <c r="C130" s="56" t="s">
        <v>85</v>
      </c>
      <c r="D130" s="46" t="s">
        <v>38</v>
      </c>
      <c r="E130" s="55" t="s">
        <v>27</v>
      </c>
      <c r="F130" s="64">
        <v>2600</v>
      </c>
    </row>
    <row r="131" spans="1:6" ht="22.5">
      <c r="A131" s="52"/>
      <c r="B131" s="52"/>
      <c r="C131" s="46" t="s">
        <v>86</v>
      </c>
      <c r="D131" s="46" t="s">
        <v>38</v>
      </c>
      <c r="E131" s="55" t="s">
        <v>27</v>
      </c>
      <c r="F131" s="54">
        <v>4000</v>
      </c>
    </row>
    <row r="132" spans="1:6" ht="22.5">
      <c r="A132" s="52"/>
      <c r="B132" s="52"/>
      <c r="C132" s="46" t="s">
        <v>87</v>
      </c>
      <c r="D132" s="46" t="s">
        <v>38</v>
      </c>
      <c r="E132" s="55" t="s">
        <v>27</v>
      </c>
      <c r="F132" s="54">
        <v>3500</v>
      </c>
    </row>
    <row r="133" spans="1:6" ht="22.5">
      <c r="A133" s="52"/>
      <c r="B133" s="52"/>
      <c r="C133" s="46" t="s">
        <v>88</v>
      </c>
      <c r="D133" s="46" t="s">
        <v>38</v>
      </c>
      <c r="E133" s="55" t="s">
        <v>27</v>
      </c>
      <c r="F133" s="54">
        <v>5500</v>
      </c>
    </row>
    <row r="134" spans="1:6" ht="22.5">
      <c r="A134" s="52"/>
      <c r="B134" s="52"/>
      <c r="C134" s="46" t="s">
        <v>171</v>
      </c>
      <c r="D134" s="46" t="s">
        <v>38</v>
      </c>
      <c r="E134" s="55" t="s">
        <v>27</v>
      </c>
      <c r="F134" s="54">
        <v>10578</v>
      </c>
    </row>
    <row r="135" spans="1:6" ht="22.5">
      <c r="A135" s="52"/>
      <c r="B135" s="52"/>
      <c r="C135" s="46" t="s">
        <v>89</v>
      </c>
      <c r="D135" s="46" t="s">
        <v>38</v>
      </c>
      <c r="E135" s="55" t="s">
        <v>27</v>
      </c>
      <c r="F135" s="54">
        <v>2600</v>
      </c>
    </row>
    <row r="136" spans="1:6" ht="22.5">
      <c r="A136" s="52"/>
      <c r="B136" s="52"/>
      <c r="C136" s="46" t="s">
        <v>153</v>
      </c>
      <c r="D136" s="46" t="s">
        <v>38</v>
      </c>
      <c r="E136" s="55" t="s">
        <v>27</v>
      </c>
      <c r="F136" s="54">
        <v>1300</v>
      </c>
    </row>
    <row r="137" spans="1:6" ht="22.5">
      <c r="A137" s="52"/>
      <c r="B137" s="52"/>
      <c r="C137" s="46" t="s">
        <v>152</v>
      </c>
      <c r="D137" s="46" t="s">
        <v>38</v>
      </c>
      <c r="E137" s="55" t="s">
        <v>27</v>
      </c>
      <c r="F137" s="54">
        <v>1300</v>
      </c>
    </row>
    <row r="138" spans="1:6" ht="22.5">
      <c r="A138" s="52"/>
      <c r="B138" s="52"/>
      <c r="C138" s="46" t="s">
        <v>147</v>
      </c>
      <c r="D138" s="46" t="s">
        <v>38</v>
      </c>
      <c r="E138" s="55" t="s">
        <v>27</v>
      </c>
      <c r="F138" s="54">
        <v>6300</v>
      </c>
    </row>
    <row r="139" spans="1:6" ht="22.5">
      <c r="A139" s="52"/>
      <c r="B139" s="52"/>
      <c r="C139" s="46" t="s">
        <v>148</v>
      </c>
      <c r="D139" s="46" t="s">
        <v>38</v>
      </c>
      <c r="E139" s="55" t="s">
        <v>27</v>
      </c>
      <c r="F139" s="54">
        <v>23700</v>
      </c>
    </row>
    <row r="140" spans="1:6" ht="22.5">
      <c r="A140" s="52"/>
      <c r="B140" s="52"/>
      <c r="C140" s="46" t="s">
        <v>151</v>
      </c>
      <c r="D140" s="46" t="s">
        <v>38</v>
      </c>
      <c r="E140" s="55" t="s">
        <v>27</v>
      </c>
      <c r="F140" s="54">
        <v>8000</v>
      </c>
    </row>
    <row r="141" spans="1:6" ht="22.5">
      <c r="A141" s="52"/>
      <c r="B141" s="52"/>
      <c r="C141" s="46" t="s">
        <v>145</v>
      </c>
      <c r="D141" s="46" t="s">
        <v>38</v>
      </c>
      <c r="E141" s="55" t="s">
        <v>27</v>
      </c>
      <c r="F141" s="54">
        <v>4880</v>
      </c>
    </row>
    <row r="142" spans="1:6" ht="22.5">
      <c r="A142" s="52"/>
      <c r="B142" s="52"/>
      <c r="C142" s="46" t="s">
        <v>146</v>
      </c>
      <c r="D142" s="46" t="s">
        <v>38</v>
      </c>
      <c r="E142" s="55" t="s">
        <v>27</v>
      </c>
      <c r="F142" s="54">
        <v>4636</v>
      </c>
    </row>
    <row r="143" spans="1:6" ht="22.5">
      <c r="A143" s="52"/>
      <c r="B143" s="52"/>
      <c r="C143" s="46" t="s">
        <v>136</v>
      </c>
      <c r="D143" s="46" t="s">
        <v>177</v>
      </c>
      <c r="E143" s="55" t="s">
        <v>27</v>
      </c>
      <c r="F143" s="54">
        <v>40000</v>
      </c>
    </row>
    <row r="144" spans="1:6" ht="22.5">
      <c r="A144" s="52"/>
      <c r="B144" s="52"/>
      <c r="C144" s="46" t="s">
        <v>157</v>
      </c>
      <c r="D144" s="46" t="s">
        <v>38</v>
      </c>
      <c r="E144" s="55" t="s">
        <v>27</v>
      </c>
      <c r="F144" s="54">
        <v>1350</v>
      </c>
    </row>
    <row r="145" spans="1:6" ht="22.5">
      <c r="A145" s="52"/>
      <c r="B145" s="52"/>
      <c r="C145" s="46" t="s">
        <v>158</v>
      </c>
      <c r="D145" s="46" t="s">
        <v>38</v>
      </c>
      <c r="E145" s="55" t="s">
        <v>27</v>
      </c>
      <c r="F145" s="54">
        <v>1350</v>
      </c>
    </row>
    <row r="146" spans="1:6" ht="22.5">
      <c r="A146" s="52"/>
      <c r="B146" s="52"/>
      <c r="C146" s="46" t="s">
        <v>159</v>
      </c>
      <c r="D146" s="46" t="s">
        <v>38</v>
      </c>
      <c r="E146" s="55" t="s">
        <v>27</v>
      </c>
      <c r="F146" s="54">
        <v>1800</v>
      </c>
    </row>
    <row r="147" spans="1:6" ht="22.5">
      <c r="A147" s="52"/>
      <c r="B147" s="52"/>
      <c r="C147" s="46" t="s">
        <v>160</v>
      </c>
      <c r="D147" s="46" t="s">
        <v>38</v>
      </c>
      <c r="E147" s="55" t="s">
        <v>27</v>
      </c>
      <c r="F147" s="54">
        <v>3000</v>
      </c>
    </row>
    <row r="148" spans="1:6" ht="22.5">
      <c r="A148" s="52"/>
      <c r="B148" s="52"/>
      <c r="C148" s="46" t="s">
        <v>174</v>
      </c>
      <c r="D148" s="46" t="s">
        <v>38</v>
      </c>
      <c r="E148" s="55" t="s">
        <v>27</v>
      </c>
      <c r="F148" s="54">
        <v>14000</v>
      </c>
    </row>
    <row r="149" spans="1:6" ht="22.5">
      <c r="A149" s="52"/>
      <c r="B149" s="52"/>
      <c r="C149" s="46" t="s">
        <v>176</v>
      </c>
      <c r="D149" s="46" t="s">
        <v>177</v>
      </c>
      <c r="E149" s="55" t="s">
        <v>27</v>
      </c>
      <c r="F149" s="54">
        <v>45000</v>
      </c>
    </row>
    <row r="150" spans="1:6" ht="23.25" customHeight="1">
      <c r="A150" s="52"/>
      <c r="B150" s="52"/>
      <c r="C150" s="137" t="s">
        <v>96</v>
      </c>
      <c r="D150" s="46" t="s">
        <v>185</v>
      </c>
      <c r="E150" s="55" t="s">
        <v>27</v>
      </c>
      <c r="F150" s="54">
        <v>13000</v>
      </c>
    </row>
    <row r="151" spans="1:6" ht="12.75">
      <c r="A151" s="52"/>
      <c r="B151" s="57"/>
      <c r="C151" s="141" t="s">
        <v>42</v>
      </c>
      <c r="D151" s="138" t="s">
        <v>97</v>
      </c>
      <c r="E151" s="55" t="s">
        <v>27</v>
      </c>
      <c r="F151" s="54">
        <v>12000</v>
      </c>
    </row>
    <row r="152" spans="1:6" ht="12.75">
      <c r="A152" s="52"/>
      <c r="B152" s="57"/>
      <c r="C152" s="142" t="s">
        <v>182</v>
      </c>
      <c r="D152" s="138" t="s">
        <v>177</v>
      </c>
      <c r="E152" s="55" t="s">
        <v>27</v>
      </c>
      <c r="F152" s="54">
        <v>15000</v>
      </c>
    </row>
    <row r="153" spans="1:6" ht="12.75">
      <c r="A153" s="52"/>
      <c r="B153" s="52"/>
      <c r="C153" s="59"/>
      <c r="D153" s="46"/>
      <c r="E153" s="55"/>
      <c r="F153" s="54"/>
    </row>
    <row r="154" spans="1:6" ht="22.5">
      <c r="A154" s="52"/>
      <c r="B154" s="52"/>
      <c r="C154" s="52" t="s">
        <v>283</v>
      </c>
      <c r="D154" s="52"/>
      <c r="E154" s="49"/>
      <c r="F154" s="53">
        <f>SUM(F155,F160,F163)</f>
        <v>2890700</v>
      </c>
    </row>
    <row r="155" spans="1:6" ht="12.75">
      <c r="A155" s="52"/>
      <c r="B155" s="52"/>
      <c r="C155" s="46" t="s">
        <v>310</v>
      </c>
      <c r="D155" s="46"/>
      <c r="E155" s="55"/>
      <c r="F155" s="54">
        <f>SUM(F156:F158)</f>
        <v>2559200</v>
      </c>
    </row>
    <row r="156" spans="1:6" ht="21.75" customHeight="1">
      <c r="A156" s="52"/>
      <c r="B156" s="52"/>
      <c r="C156" s="46" t="s">
        <v>161</v>
      </c>
      <c r="D156" s="46"/>
      <c r="E156" s="55" t="s">
        <v>23</v>
      </c>
      <c r="F156" s="54">
        <v>2500000</v>
      </c>
    </row>
    <row r="157" spans="1:6" ht="42" customHeight="1">
      <c r="A157" s="52"/>
      <c r="B157" s="52"/>
      <c r="C157" s="46" t="s">
        <v>163</v>
      </c>
      <c r="D157" s="46" t="s">
        <v>162</v>
      </c>
      <c r="E157" s="55" t="s">
        <v>27</v>
      </c>
      <c r="F157" s="54">
        <v>50000</v>
      </c>
    </row>
    <row r="158" spans="1:6" ht="23.25" customHeight="1">
      <c r="A158" s="52"/>
      <c r="B158" s="52"/>
      <c r="C158" s="46" t="s">
        <v>90</v>
      </c>
      <c r="D158" s="46" t="s">
        <v>64</v>
      </c>
      <c r="E158" s="55" t="s">
        <v>27</v>
      </c>
      <c r="F158" s="54">
        <v>9200</v>
      </c>
    </row>
    <row r="159" spans="1:6" ht="12.75" customHeight="1">
      <c r="A159" s="52"/>
      <c r="B159" s="52"/>
      <c r="C159" s="46"/>
      <c r="D159" s="46"/>
      <c r="E159" s="55"/>
      <c r="F159" s="54"/>
    </row>
    <row r="160" spans="1:6" ht="12.75">
      <c r="A160" s="52"/>
      <c r="B160" s="52"/>
      <c r="C160" s="46" t="s">
        <v>311</v>
      </c>
      <c r="D160" s="46"/>
      <c r="E160" s="55"/>
      <c r="F160" s="54">
        <f>F161</f>
        <v>329000</v>
      </c>
    </row>
    <row r="161" spans="1:6" ht="24" customHeight="1">
      <c r="A161" s="52"/>
      <c r="B161" s="52"/>
      <c r="C161" s="46" t="s">
        <v>91</v>
      </c>
      <c r="D161" s="46" t="s">
        <v>185</v>
      </c>
      <c r="E161" s="55" t="s">
        <v>23</v>
      </c>
      <c r="F161" s="54">
        <v>329000</v>
      </c>
    </row>
    <row r="162" spans="1:6" ht="12.75" customHeight="1">
      <c r="A162" s="52"/>
      <c r="B162" s="52"/>
      <c r="C162" s="46"/>
      <c r="D162" s="46"/>
      <c r="E162" s="55"/>
      <c r="F162" s="54"/>
    </row>
    <row r="163" spans="1:6" ht="19.5" customHeight="1">
      <c r="A163" s="52"/>
      <c r="B163" s="52"/>
      <c r="C163" s="46" t="s">
        <v>7</v>
      </c>
      <c r="D163" s="46"/>
      <c r="E163" s="55"/>
      <c r="F163" s="54">
        <f>SUM(F164)</f>
        <v>2500</v>
      </c>
    </row>
    <row r="164" spans="1:6" ht="35.25" customHeight="1">
      <c r="A164" s="52"/>
      <c r="B164" s="52"/>
      <c r="C164" s="46" t="s">
        <v>8</v>
      </c>
      <c r="D164" s="46"/>
      <c r="E164" s="55"/>
      <c r="F164" s="54">
        <v>2500</v>
      </c>
    </row>
    <row r="165" spans="1:6" ht="13.5" customHeight="1">
      <c r="A165" s="52"/>
      <c r="B165" s="52"/>
      <c r="C165" s="46"/>
      <c r="D165" s="46"/>
      <c r="E165" s="55"/>
      <c r="F165" s="54"/>
    </row>
    <row r="166" spans="1:6" s="48" customFormat="1" ht="12.75">
      <c r="A166" s="52"/>
      <c r="B166" s="52"/>
      <c r="C166" s="52" t="s">
        <v>287</v>
      </c>
      <c r="D166" s="52"/>
      <c r="E166" s="49"/>
      <c r="F166" s="53">
        <f>SUM(F167)</f>
        <v>3517000</v>
      </c>
    </row>
    <row r="167" spans="1:6" ht="12.75">
      <c r="A167" s="52"/>
      <c r="B167" s="52"/>
      <c r="C167" s="46" t="s">
        <v>0</v>
      </c>
      <c r="D167" s="46"/>
      <c r="E167" s="55"/>
      <c r="F167" s="54">
        <f>SUM(F168:F169)</f>
        <v>3517000</v>
      </c>
    </row>
    <row r="168" spans="1:6" ht="12.75">
      <c r="A168" s="69"/>
      <c r="B168" s="52"/>
      <c r="C168" s="46" t="s">
        <v>149</v>
      </c>
      <c r="D168" s="46"/>
      <c r="E168" s="55"/>
      <c r="F168" s="54">
        <v>147000</v>
      </c>
    </row>
    <row r="169" spans="1:6" ht="33.75">
      <c r="A169" s="69"/>
      <c r="B169" s="52" t="s">
        <v>92</v>
      </c>
      <c r="C169" s="45" t="s">
        <v>93</v>
      </c>
      <c r="D169" s="46" t="s">
        <v>45</v>
      </c>
      <c r="E169" s="55" t="s">
        <v>23</v>
      </c>
      <c r="F169" s="54">
        <v>3370000</v>
      </c>
    </row>
    <row r="170" spans="1:6" s="48" customFormat="1" ht="12.75">
      <c r="A170"/>
      <c r="B170" s="70"/>
      <c r="C170" s="52" t="s">
        <v>1</v>
      </c>
      <c r="D170" s="52"/>
      <c r="E170" s="49"/>
      <c r="F170" s="53">
        <f>F11+F31+F41+F48+F54+F66+F106+F110+F114+F154+F166</f>
        <v>26086849</v>
      </c>
    </row>
    <row r="171" ht="12.75">
      <c r="C171" s="71"/>
    </row>
    <row r="172" ht="12.75">
      <c r="C172" s="71"/>
    </row>
    <row r="173" spans="3:4" ht="12.75">
      <c r="C173" s="71"/>
      <c r="D173" s="44" t="s">
        <v>291</v>
      </c>
    </row>
    <row r="174" ht="12.75">
      <c r="C174" s="71"/>
    </row>
    <row r="175" ht="12.75">
      <c r="C175" s="71"/>
    </row>
    <row r="176" spans="3:7" ht="12.75">
      <c r="C176" s="71"/>
      <c r="D176" s="44" t="s">
        <v>94</v>
      </c>
      <c r="G176" s="72"/>
    </row>
    <row r="177" ht="12.75">
      <c r="C177" s="71"/>
    </row>
    <row r="178" ht="12.75">
      <c r="C178" s="71"/>
    </row>
    <row r="179" ht="12.75">
      <c r="C179" s="71"/>
    </row>
    <row r="180" ht="12.75">
      <c r="C180" s="71"/>
    </row>
    <row r="181" ht="12.75">
      <c r="C181" s="71"/>
    </row>
    <row r="182" ht="12.75">
      <c r="C182" s="71"/>
    </row>
    <row r="183" ht="12.75">
      <c r="C183" s="71"/>
    </row>
    <row r="184" ht="12.75">
      <c r="C184" s="71"/>
    </row>
    <row r="185" ht="12.75">
      <c r="C185" s="71"/>
    </row>
    <row r="186" ht="12.75">
      <c r="C186" s="71"/>
    </row>
    <row r="187" ht="12.75">
      <c r="C187" s="71"/>
    </row>
    <row r="188" ht="12.75">
      <c r="C188" s="71"/>
    </row>
    <row r="189" ht="12.75">
      <c r="C189" s="71"/>
    </row>
    <row r="190" ht="12.75">
      <c r="C190" s="71"/>
    </row>
    <row r="191" ht="12.75">
      <c r="C191" s="71"/>
    </row>
    <row r="192" ht="12.75">
      <c r="C192" s="71"/>
    </row>
    <row r="193" ht="12.75">
      <c r="C193" s="71"/>
    </row>
    <row r="194" ht="12.75">
      <c r="C194" s="71"/>
    </row>
    <row r="195" ht="12.75">
      <c r="C195" s="71"/>
    </row>
  </sheetData>
  <mergeCells count="1">
    <mergeCell ref="A7:F7"/>
  </mergeCells>
  <printOptions/>
  <pageMargins left="0.75" right="0.75" top="1" bottom="1" header="0.5" footer="0.5"/>
  <pageSetup horizontalDpi="600" verticalDpi="600" orientation="portrait" paperSize="9" r:id="rId1"/>
  <rowBreaks count="4" manualBreakCount="4">
    <brk id="36" max="5" man="1"/>
    <brk id="72" max="5" man="1"/>
    <brk id="103" max="5" man="1"/>
    <brk id="14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tabSelected="1" workbookViewId="0" topLeftCell="A19">
      <selection activeCell="J30" sqref="J30:K30"/>
    </sheetView>
  </sheetViews>
  <sheetFormatPr defaultColWidth="9.140625" defaultRowHeight="12.75"/>
  <cols>
    <col min="1" max="1" width="4.140625" style="0" customWidth="1"/>
    <col min="2" max="2" width="29.7109375" style="0" customWidth="1"/>
    <col min="3" max="3" width="12.421875" style="0" customWidth="1"/>
    <col min="4" max="6" width="10.140625" style="0" customWidth="1"/>
    <col min="7" max="8" width="11.7109375" style="0" customWidth="1"/>
    <col min="9" max="9" width="11.00390625" style="0" customWidth="1"/>
    <col min="11" max="11" width="9.28125" style="0" customWidth="1"/>
  </cols>
  <sheetData>
    <row r="1" spans="4:9" ht="12.75">
      <c r="D1" s="47"/>
      <c r="E1" s="47"/>
      <c r="F1" s="47"/>
      <c r="G1" s="47"/>
      <c r="H1" s="47" t="s">
        <v>95</v>
      </c>
      <c r="I1" s="47"/>
    </row>
    <row r="2" spans="4:9" ht="12.75">
      <c r="D2" s="47"/>
      <c r="E2" s="47"/>
      <c r="F2" s="47"/>
      <c r="G2" s="47"/>
      <c r="H2" s="47" t="s">
        <v>144</v>
      </c>
      <c r="I2" s="47"/>
    </row>
    <row r="3" spans="4:9" ht="12.75">
      <c r="D3" s="47"/>
      <c r="E3" s="47"/>
      <c r="F3" s="47"/>
      <c r="G3" s="47"/>
      <c r="H3" s="47" t="s">
        <v>187</v>
      </c>
      <c r="I3" s="47"/>
    </row>
    <row r="4" ht="12.75">
      <c r="H4" s="47" t="s">
        <v>143</v>
      </c>
    </row>
    <row r="5" ht="12.75">
      <c r="H5" s="47"/>
    </row>
    <row r="6" spans="1:9" ht="17.25" customHeight="1">
      <c r="A6" s="157" t="s">
        <v>98</v>
      </c>
      <c r="B6" s="157"/>
      <c r="C6" s="157"/>
      <c r="D6" s="157"/>
      <c r="E6" s="157"/>
      <c r="F6" s="157"/>
      <c r="G6" s="157"/>
      <c r="H6" s="157"/>
      <c r="I6" s="157"/>
    </row>
    <row r="8" spans="1:11" ht="89.25" customHeight="1">
      <c r="A8" s="73" t="s">
        <v>2</v>
      </c>
      <c r="B8" s="74" t="s">
        <v>99</v>
      </c>
      <c r="C8" s="147" t="s">
        <v>100</v>
      </c>
      <c r="D8" s="167"/>
      <c r="E8" s="167"/>
      <c r="F8" s="75"/>
      <c r="G8" s="76" t="s">
        <v>101</v>
      </c>
      <c r="H8" s="168" t="s">
        <v>102</v>
      </c>
      <c r="I8" s="147" t="s">
        <v>103</v>
      </c>
      <c r="J8" s="175" t="s">
        <v>104</v>
      </c>
      <c r="K8" s="176"/>
    </row>
    <row r="9" spans="1:11" ht="26.25" customHeight="1">
      <c r="A9" s="77"/>
      <c r="B9" s="78"/>
      <c r="C9" s="148"/>
      <c r="D9" s="79" t="s">
        <v>27</v>
      </c>
      <c r="E9" s="80" t="s">
        <v>105</v>
      </c>
      <c r="F9" s="81" t="s">
        <v>106</v>
      </c>
      <c r="G9" s="82"/>
      <c r="H9" s="169"/>
      <c r="I9" s="166"/>
      <c r="J9" s="177"/>
      <c r="K9" s="178"/>
    </row>
    <row r="10" spans="1:11" ht="21.75" customHeight="1">
      <c r="A10" s="83"/>
      <c r="B10" s="84"/>
      <c r="C10" s="148"/>
      <c r="D10" s="85" t="s">
        <v>107</v>
      </c>
      <c r="E10" s="85" t="s">
        <v>107</v>
      </c>
      <c r="F10" s="85" t="s">
        <v>107</v>
      </c>
      <c r="G10" s="82"/>
      <c r="H10" s="86" t="s">
        <v>107</v>
      </c>
      <c r="I10" s="86" t="s">
        <v>107</v>
      </c>
      <c r="J10" s="179" t="s">
        <v>107</v>
      </c>
      <c r="K10" s="180"/>
    </row>
    <row r="11" spans="1:11" ht="21.75" customHeight="1">
      <c r="A11" s="87"/>
      <c r="B11" s="88"/>
      <c r="C11" s="166"/>
      <c r="D11" s="85" t="s">
        <v>108</v>
      </c>
      <c r="E11" s="85" t="s">
        <v>108</v>
      </c>
      <c r="F11" s="85" t="s">
        <v>108</v>
      </c>
      <c r="G11" s="82"/>
      <c r="H11" s="86" t="s">
        <v>109</v>
      </c>
      <c r="I11" s="86" t="s">
        <v>109</v>
      </c>
      <c r="J11" s="179" t="s">
        <v>109</v>
      </c>
      <c r="K11" s="180"/>
    </row>
    <row r="12" spans="1:11" ht="13.5" thickBot="1">
      <c r="A12" s="89">
        <v>1</v>
      </c>
      <c r="B12" s="90">
        <v>2</v>
      </c>
      <c r="C12" s="90">
        <v>3</v>
      </c>
      <c r="D12" s="91">
        <v>4</v>
      </c>
      <c r="E12" s="91">
        <v>5</v>
      </c>
      <c r="F12" s="89">
        <v>6</v>
      </c>
      <c r="G12" s="89">
        <v>7</v>
      </c>
      <c r="H12" s="89">
        <v>8</v>
      </c>
      <c r="I12" s="92">
        <v>9</v>
      </c>
      <c r="J12" s="181">
        <v>10</v>
      </c>
      <c r="K12" s="182"/>
    </row>
    <row r="13" spans="1:11" ht="12.75">
      <c r="A13" s="170" t="s">
        <v>293</v>
      </c>
      <c r="B13" s="172" t="s">
        <v>22</v>
      </c>
      <c r="C13" s="174" t="s">
        <v>110</v>
      </c>
      <c r="D13" s="93">
        <v>1830000</v>
      </c>
      <c r="E13" s="93">
        <v>0</v>
      </c>
      <c r="F13" s="93">
        <v>0</v>
      </c>
      <c r="G13" s="93">
        <f>D13+E13</f>
        <v>1830000</v>
      </c>
      <c r="H13" s="93">
        <v>1700000</v>
      </c>
      <c r="I13" s="94">
        <f aca="true" t="shared" si="0" ref="I13:I47">G13+H13</f>
        <v>3530000</v>
      </c>
      <c r="J13" s="183">
        <v>0</v>
      </c>
      <c r="K13" s="184"/>
    </row>
    <row r="14" spans="1:11" ht="13.5" thickBot="1">
      <c r="A14" s="171"/>
      <c r="B14" s="173"/>
      <c r="C14" s="164"/>
      <c r="D14" s="95">
        <v>1830000</v>
      </c>
      <c r="E14" s="95">
        <v>0</v>
      </c>
      <c r="F14" s="96">
        <v>0</v>
      </c>
      <c r="G14" s="96">
        <f>D14+E14</f>
        <v>1830000</v>
      </c>
      <c r="H14" s="96">
        <v>1700000</v>
      </c>
      <c r="I14" s="97">
        <f t="shared" si="0"/>
        <v>3530000</v>
      </c>
      <c r="J14" s="185">
        <v>0</v>
      </c>
      <c r="K14" s="186"/>
    </row>
    <row r="15" spans="1:11" ht="36.75" customHeight="1">
      <c r="A15" s="170" t="s">
        <v>201</v>
      </c>
      <c r="B15" s="187" t="s">
        <v>44</v>
      </c>
      <c r="C15" s="174" t="s">
        <v>111</v>
      </c>
      <c r="D15" s="93">
        <v>2322700</v>
      </c>
      <c r="E15" s="98">
        <v>0</v>
      </c>
      <c r="F15" s="98">
        <v>0</v>
      </c>
      <c r="G15" s="93">
        <f>D15+E15+F15</f>
        <v>2322700</v>
      </c>
      <c r="H15" s="99">
        <v>61834</v>
      </c>
      <c r="I15" s="100">
        <f>H15+G15</f>
        <v>2384534</v>
      </c>
      <c r="J15" s="190" t="s">
        <v>138</v>
      </c>
      <c r="K15" s="191"/>
    </row>
    <row r="16" spans="1:11" ht="15" customHeight="1" thickBot="1">
      <c r="A16" s="171"/>
      <c r="B16" s="188"/>
      <c r="C16" s="189"/>
      <c r="D16" s="101">
        <v>2322700</v>
      </c>
      <c r="E16" s="102">
        <v>0</v>
      </c>
      <c r="F16" s="102">
        <v>0</v>
      </c>
      <c r="G16" s="95">
        <f>D16+E16+F16</f>
        <v>2322700</v>
      </c>
      <c r="H16" s="103">
        <v>61834</v>
      </c>
      <c r="I16" s="101">
        <f>G16+H16</f>
        <v>2384534</v>
      </c>
      <c r="J16" s="185">
        <v>0</v>
      </c>
      <c r="K16" s="186"/>
    </row>
    <row r="17" spans="1:11" ht="16.5" customHeight="1">
      <c r="A17" s="159" t="s">
        <v>204</v>
      </c>
      <c r="B17" s="192" t="s">
        <v>112</v>
      </c>
      <c r="C17" s="194" t="s">
        <v>111</v>
      </c>
      <c r="D17" s="104">
        <v>477300</v>
      </c>
      <c r="E17" s="105">
        <v>0</v>
      </c>
      <c r="F17" s="105">
        <v>0</v>
      </c>
      <c r="G17" s="93">
        <f aca="true" t="shared" si="1" ref="G17:G47">D17+E17+F17</f>
        <v>477300</v>
      </c>
      <c r="H17" s="106">
        <v>651912</v>
      </c>
      <c r="I17" s="104">
        <f t="shared" si="0"/>
        <v>1129212</v>
      </c>
      <c r="J17" s="183">
        <v>0</v>
      </c>
      <c r="K17" s="196"/>
    </row>
    <row r="18" spans="1:11" ht="33.75" customHeight="1" thickBot="1">
      <c r="A18" s="160"/>
      <c r="B18" s="193"/>
      <c r="C18" s="195"/>
      <c r="D18" s="107">
        <v>477300</v>
      </c>
      <c r="E18" s="107">
        <v>0</v>
      </c>
      <c r="F18" s="107">
        <v>0</v>
      </c>
      <c r="G18" s="95">
        <f t="shared" si="1"/>
        <v>477300</v>
      </c>
      <c r="H18" s="107">
        <v>651912</v>
      </c>
      <c r="I18" s="107">
        <f>G18+H18</f>
        <v>1129212</v>
      </c>
      <c r="J18" s="185">
        <v>0</v>
      </c>
      <c r="K18" s="197"/>
    </row>
    <row r="19" spans="1:11" ht="0.75" customHeight="1" thickBot="1">
      <c r="A19" s="136" t="s">
        <v>213</v>
      </c>
      <c r="B19" s="109"/>
      <c r="C19" s="110"/>
      <c r="D19" s="111"/>
      <c r="E19" s="111"/>
      <c r="F19" s="111"/>
      <c r="G19" s="112"/>
      <c r="H19" s="111"/>
      <c r="I19" s="111"/>
      <c r="J19" s="198"/>
      <c r="K19" s="199"/>
    </row>
    <row r="20" spans="1:11" ht="39" customHeight="1">
      <c r="A20" s="159" t="s">
        <v>213</v>
      </c>
      <c r="B20" s="192" t="s">
        <v>113</v>
      </c>
      <c r="C20" s="194" t="s">
        <v>111</v>
      </c>
      <c r="D20" s="104">
        <v>2112500</v>
      </c>
      <c r="E20" s="104">
        <v>1087500</v>
      </c>
      <c r="F20" s="104">
        <v>0</v>
      </c>
      <c r="G20" s="93">
        <f t="shared" si="1"/>
        <v>3200000</v>
      </c>
      <c r="H20" s="104">
        <v>0</v>
      </c>
      <c r="I20" s="104">
        <f>G20+H20</f>
        <v>3200000</v>
      </c>
      <c r="J20" s="200"/>
      <c r="K20" s="201"/>
    </row>
    <row r="21" spans="1:11" ht="17.25" customHeight="1" thickBot="1">
      <c r="A21" s="160"/>
      <c r="B21" s="193"/>
      <c r="C21" s="195"/>
      <c r="D21" s="108">
        <v>2112500</v>
      </c>
      <c r="E21" s="108">
        <v>1087500</v>
      </c>
      <c r="F21" s="108">
        <v>0</v>
      </c>
      <c r="G21" s="96">
        <f t="shared" si="1"/>
        <v>3200000</v>
      </c>
      <c r="H21" s="108">
        <v>0</v>
      </c>
      <c r="I21" s="108">
        <f>G21+H21</f>
        <v>3200000</v>
      </c>
      <c r="J21" s="202"/>
      <c r="K21" s="203"/>
    </row>
    <row r="22" spans="1:13" ht="21.75" customHeight="1">
      <c r="A22" s="159" t="s">
        <v>218</v>
      </c>
      <c r="B22" s="204" t="s">
        <v>114</v>
      </c>
      <c r="C22" s="163" t="s">
        <v>111</v>
      </c>
      <c r="D22" s="104">
        <v>3690000</v>
      </c>
      <c r="E22" s="104">
        <v>0</v>
      </c>
      <c r="F22" s="104">
        <v>0</v>
      </c>
      <c r="G22" s="93">
        <f t="shared" si="1"/>
        <v>3690000</v>
      </c>
      <c r="H22" s="104">
        <v>476040</v>
      </c>
      <c r="I22" s="104">
        <f t="shared" si="0"/>
        <v>4166040</v>
      </c>
      <c r="J22" s="183">
        <v>0</v>
      </c>
      <c r="K22" s="196"/>
      <c r="M22" s="72"/>
    </row>
    <row r="23" spans="1:11" ht="16.5" customHeight="1" thickBot="1">
      <c r="A23" s="160"/>
      <c r="B23" s="205"/>
      <c r="C23" s="164"/>
      <c r="D23" s="107">
        <v>3690000</v>
      </c>
      <c r="E23" s="107">
        <v>0</v>
      </c>
      <c r="F23" s="108">
        <v>0</v>
      </c>
      <c r="G23" s="95">
        <f t="shared" si="1"/>
        <v>3690000</v>
      </c>
      <c r="H23" s="107">
        <v>476040</v>
      </c>
      <c r="I23" s="108">
        <f t="shared" si="0"/>
        <v>4166040</v>
      </c>
      <c r="J23" s="185">
        <v>0</v>
      </c>
      <c r="K23" s="197"/>
    </row>
    <row r="24" spans="1:11" ht="16.5" customHeight="1">
      <c r="A24" s="159" t="s">
        <v>223</v>
      </c>
      <c r="B24" s="152" t="s">
        <v>137</v>
      </c>
      <c r="C24" s="163" t="s">
        <v>115</v>
      </c>
      <c r="D24" s="104">
        <v>869670</v>
      </c>
      <c r="E24" s="144">
        <v>728729</v>
      </c>
      <c r="F24" s="105">
        <v>0</v>
      </c>
      <c r="G24" s="125">
        <f>D24+E24+F24</f>
        <v>1598399</v>
      </c>
      <c r="H24" s="106">
        <v>58136</v>
      </c>
      <c r="I24" s="104">
        <f t="shared" si="0"/>
        <v>1656535</v>
      </c>
      <c r="J24" s="206" t="s">
        <v>155</v>
      </c>
      <c r="K24" s="207"/>
    </row>
    <row r="25" spans="1:11" ht="63.75" customHeight="1" thickBot="1">
      <c r="A25" s="160"/>
      <c r="B25" s="149"/>
      <c r="C25" s="164"/>
      <c r="D25" s="107">
        <v>720490</v>
      </c>
      <c r="E25" s="145">
        <v>728729</v>
      </c>
      <c r="F25" s="114">
        <v>0</v>
      </c>
      <c r="G25" s="95">
        <f>D25+E25+F25</f>
        <v>1449219</v>
      </c>
      <c r="H25" s="115">
        <v>58136</v>
      </c>
      <c r="I25" s="107">
        <f t="shared" si="0"/>
        <v>1507355</v>
      </c>
      <c r="J25" s="208"/>
      <c r="K25" s="209"/>
    </row>
    <row r="26" spans="1:11" ht="22.5" customHeight="1">
      <c r="A26" s="159" t="s">
        <v>226</v>
      </c>
      <c r="B26" s="152" t="s">
        <v>116</v>
      </c>
      <c r="C26" s="163" t="s">
        <v>111</v>
      </c>
      <c r="D26" s="104">
        <v>2190000</v>
      </c>
      <c r="E26" s="105">
        <v>2173000</v>
      </c>
      <c r="F26" s="105">
        <v>0</v>
      </c>
      <c r="G26" s="93">
        <f t="shared" si="1"/>
        <v>4363000</v>
      </c>
      <c r="H26" s="106">
        <v>71722</v>
      </c>
      <c r="I26" s="104">
        <f t="shared" si="0"/>
        <v>4434722</v>
      </c>
      <c r="J26" s="238" t="s">
        <v>121</v>
      </c>
      <c r="K26" s="239"/>
    </row>
    <row r="27" spans="1:11" ht="17.25" customHeight="1" thickBot="1">
      <c r="A27" s="160"/>
      <c r="B27" s="149"/>
      <c r="C27" s="164"/>
      <c r="D27" s="107">
        <v>2190000</v>
      </c>
      <c r="E27" s="107">
        <v>2173000</v>
      </c>
      <c r="F27" s="107">
        <v>0</v>
      </c>
      <c r="G27" s="96">
        <f t="shared" si="1"/>
        <v>4363000</v>
      </c>
      <c r="H27" s="107">
        <v>71722</v>
      </c>
      <c r="I27" s="107">
        <f t="shared" si="0"/>
        <v>4434722</v>
      </c>
      <c r="J27" s="240"/>
      <c r="K27" s="241"/>
    </row>
    <row r="28" spans="1:11" ht="17.25" customHeight="1">
      <c r="A28" s="159">
        <v>8</v>
      </c>
      <c r="B28" s="152" t="s">
        <v>172</v>
      </c>
      <c r="C28" s="163" t="s">
        <v>111</v>
      </c>
      <c r="D28" s="104">
        <v>70000</v>
      </c>
      <c r="E28" s="104">
        <v>737000</v>
      </c>
      <c r="F28" s="104"/>
      <c r="G28" s="93">
        <f>D28+E28+F28</f>
        <v>807000</v>
      </c>
      <c r="H28" s="104"/>
      <c r="I28" s="129">
        <f>G28+H28</f>
        <v>807000</v>
      </c>
      <c r="J28" s="242" t="s">
        <v>12</v>
      </c>
      <c r="K28" s="243"/>
    </row>
    <row r="29" spans="1:11" ht="28.5" customHeight="1" thickBot="1">
      <c r="A29" s="160"/>
      <c r="B29" s="149"/>
      <c r="C29" s="164"/>
      <c r="D29" s="108">
        <v>70000</v>
      </c>
      <c r="E29" s="108">
        <v>110550</v>
      </c>
      <c r="F29" s="108"/>
      <c r="G29" s="96">
        <f>D29+E29+F29</f>
        <v>180550</v>
      </c>
      <c r="H29" s="108"/>
      <c r="I29" s="107">
        <f>G29+H29</f>
        <v>180550</v>
      </c>
      <c r="J29" s="244"/>
      <c r="K29" s="245"/>
    </row>
    <row r="30" spans="1:11" ht="18.75" customHeight="1">
      <c r="A30" s="151">
        <v>9</v>
      </c>
      <c r="B30" s="153" t="s">
        <v>77</v>
      </c>
      <c r="C30" s="154" t="s">
        <v>111</v>
      </c>
      <c r="D30" s="113">
        <v>119000</v>
      </c>
      <c r="E30" s="113">
        <v>1000000</v>
      </c>
      <c r="F30" s="113">
        <v>2500000</v>
      </c>
      <c r="G30" s="100">
        <f t="shared" si="1"/>
        <v>3619000</v>
      </c>
      <c r="H30" s="113">
        <v>0</v>
      </c>
      <c r="I30" s="113">
        <f t="shared" si="0"/>
        <v>3619000</v>
      </c>
      <c r="J30" s="210"/>
      <c r="K30" s="211"/>
    </row>
    <row r="31" spans="1:11" ht="18.75" customHeight="1" thickBot="1">
      <c r="A31" s="160"/>
      <c r="B31" s="149"/>
      <c r="C31" s="164"/>
      <c r="D31" s="116">
        <v>119000</v>
      </c>
      <c r="E31" s="116">
        <v>1000000</v>
      </c>
      <c r="F31" s="116">
        <v>2500000</v>
      </c>
      <c r="G31" s="96">
        <f t="shared" si="1"/>
        <v>3619000</v>
      </c>
      <c r="H31" s="116">
        <v>0</v>
      </c>
      <c r="I31" s="108">
        <f t="shared" si="0"/>
        <v>3619000</v>
      </c>
      <c r="J31" s="212"/>
      <c r="K31" s="186"/>
    </row>
    <row r="32" spans="1:11" ht="23.25" customHeight="1">
      <c r="A32" s="159">
        <v>10</v>
      </c>
      <c r="B32" s="213" t="s">
        <v>78</v>
      </c>
      <c r="C32" s="215" t="s">
        <v>111</v>
      </c>
      <c r="D32" s="104">
        <v>353276</v>
      </c>
      <c r="E32" s="104">
        <v>0</v>
      </c>
      <c r="F32" s="117">
        <v>0</v>
      </c>
      <c r="G32" s="100">
        <f t="shared" si="1"/>
        <v>353276</v>
      </c>
      <c r="H32" s="104">
        <v>914589</v>
      </c>
      <c r="I32" s="104">
        <f t="shared" si="0"/>
        <v>1267865</v>
      </c>
      <c r="J32" s="217">
        <v>0</v>
      </c>
      <c r="K32" s="184"/>
    </row>
    <row r="33" spans="1:11" ht="17.25" customHeight="1" thickBot="1">
      <c r="A33" s="160"/>
      <c r="B33" s="214"/>
      <c r="C33" s="216"/>
      <c r="D33" s="107">
        <v>353276</v>
      </c>
      <c r="E33" s="107">
        <v>0</v>
      </c>
      <c r="F33" s="118">
        <v>0</v>
      </c>
      <c r="G33" s="96">
        <f t="shared" si="1"/>
        <v>353276</v>
      </c>
      <c r="H33" s="107">
        <v>914589</v>
      </c>
      <c r="I33" s="107">
        <f t="shared" si="0"/>
        <v>1267865</v>
      </c>
      <c r="J33" s="212">
        <v>0</v>
      </c>
      <c r="K33" s="186"/>
    </row>
    <row r="34" spans="1:11" ht="17.25" customHeight="1">
      <c r="A34" s="159">
        <v>11</v>
      </c>
      <c r="B34" s="161" t="s">
        <v>83</v>
      </c>
      <c r="C34" s="163" t="s">
        <v>111</v>
      </c>
      <c r="D34" s="116">
        <v>962128</v>
      </c>
      <c r="E34" s="116">
        <v>940000</v>
      </c>
      <c r="F34" s="139"/>
      <c r="G34" s="101">
        <f>D34+E34</f>
        <v>1902128</v>
      </c>
      <c r="H34" s="116"/>
      <c r="I34" s="116">
        <f>G34+H34</f>
        <v>1902128</v>
      </c>
      <c r="J34" s="102"/>
      <c r="K34" s="140"/>
    </row>
    <row r="35" spans="1:11" ht="40.5" customHeight="1" thickBot="1">
      <c r="A35" s="160"/>
      <c r="B35" s="162"/>
      <c r="C35" s="164"/>
      <c r="D35" s="116">
        <v>962128</v>
      </c>
      <c r="E35" s="116">
        <v>940000</v>
      </c>
      <c r="F35" s="139"/>
      <c r="G35" s="101">
        <f>D35+E35</f>
        <v>1902128</v>
      </c>
      <c r="H35" s="116"/>
      <c r="I35" s="116">
        <f>G35+H35</f>
        <v>1902128</v>
      </c>
      <c r="J35" s="102"/>
      <c r="K35" s="140"/>
    </row>
    <row r="36" spans="1:11" ht="25.5" customHeight="1">
      <c r="A36" s="159">
        <v>12</v>
      </c>
      <c r="B36" s="152" t="s">
        <v>117</v>
      </c>
      <c r="C36" s="163" t="s">
        <v>118</v>
      </c>
      <c r="D36" s="104">
        <v>445000</v>
      </c>
      <c r="E36" s="104">
        <v>0</v>
      </c>
      <c r="F36" s="104">
        <v>0</v>
      </c>
      <c r="G36" s="93">
        <f t="shared" si="1"/>
        <v>445000</v>
      </c>
      <c r="H36" s="104">
        <v>0</v>
      </c>
      <c r="I36" s="104">
        <f t="shared" si="0"/>
        <v>445000</v>
      </c>
      <c r="J36" s="200" t="s">
        <v>140</v>
      </c>
      <c r="K36" s="201"/>
    </row>
    <row r="37" spans="1:11" ht="25.5" customHeight="1" thickBot="1">
      <c r="A37" s="160"/>
      <c r="B37" s="149"/>
      <c r="C37" s="164"/>
      <c r="D37" s="108">
        <v>280000</v>
      </c>
      <c r="E37" s="108">
        <v>0</v>
      </c>
      <c r="F37" s="108">
        <v>0</v>
      </c>
      <c r="G37" s="96">
        <f t="shared" si="1"/>
        <v>280000</v>
      </c>
      <c r="H37" s="108">
        <v>0</v>
      </c>
      <c r="I37" s="108">
        <f t="shared" si="0"/>
        <v>280000</v>
      </c>
      <c r="J37" s="202"/>
      <c r="K37" s="203"/>
    </row>
    <row r="38" spans="1:11" ht="27.75" customHeight="1">
      <c r="A38" s="159">
        <v>13</v>
      </c>
      <c r="B38" s="152" t="s">
        <v>119</v>
      </c>
      <c r="C38" s="163" t="s">
        <v>118</v>
      </c>
      <c r="D38" s="104">
        <v>0</v>
      </c>
      <c r="E38" s="104">
        <v>0</v>
      </c>
      <c r="F38" s="104">
        <v>900000</v>
      </c>
      <c r="G38" s="93">
        <f t="shared" si="1"/>
        <v>900000</v>
      </c>
      <c r="H38" s="104">
        <v>0</v>
      </c>
      <c r="I38" s="104">
        <f t="shared" si="0"/>
        <v>900000</v>
      </c>
      <c r="J38" s="200" t="s">
        <v>122</v>
      </c>
      <c r="K38" s="207"/>
    </row>
    <row r="39" spans="1:11" ht="17.25" customHeight="1" thickBot="1">
      <c r="A39" s="160"/>
      <c r="B39" s="149"/>
      <c r="C39" s="164"/>
      <c r="D39" s="108">
        <v>0</v>
      </c>
      <c r="E39" s="146">
        <v>0</v>
      </c>
      <c r="F39" s="108">
        <v>180000</v>
      </c>
      <c r="G39" s="96">
        <f>D39+E39+F39</f>
        <v>180000</v>
      </c>
      <c r="H39" s="108">
        <v>0</v>
      </c>
      <c r="I39" s="108">
        <f t="shared" si="0"/>
        <v>180000</v>
      </c>
      <c r="J39" s="218"/>
      <c r="K39" s="219"/>
    </row>
    <row r="40" spans="1:11" ht="36" customHeight="1">
      <c r="A40" s="159">
        <v>15</v>
      </c>
      <c r="B40" s="152" t="s">
        <v>168</v>
      </c>
      <c r="C40" s="163" t="s">
        <v>111</v>
      </c>
      <c r="D40" s="104">
        <v>0</v>
      </c>
      <c r="E40" s="104">
        <v>1919561</v>
      </c>
      <c r="F40" s="104">
        <v>587336</v>
      </c>
      <c r="G40" s="93">
        <f>E40+F40</f>
        <v>2506897</v>
      </c>
      <c r="H40" s="104"/>
      <c r="I40" s="104">
        <f>G40+H40</f>
        <v>2506897</v>
      </c>
      <c r="J40" s="234" t="s">
        <v>127</v>
      </c>
      <c r="K40" s="235"/>
    </row>
    <row r="41" spans="1:11" ht="26.25" customHeight="1" thickBot="1">
      <c r="A41" s="151"/>
      <c r="B41" s="153"/>
      <c r="C41" s="154"/>
      <c r="D41" s="131">
        <v>0</v>
      </c>
      <c r="E41" s="131">
        <v>307322</v>
      </c>
      <c r="F41" s="131">
        <v>94033</v>
      </c>
      <c r="G41" s="132">
        <f>E41+F41</f>
        <v>401355</v>
      </c>
      <c r="H41" s="131"/>
      <c r="I41" s="131">
        <f>G41+H41</f>
        <v>401355</v>
      </c>
      <c r="J41" s="236"/>
      <c r="K41" s="237"/>
    </row>
    <row r="42" spans="1:11" ht="17.25" customHeight="1" thickBot="1">
      <c r="A42" s="159">
        <v>16</v>
      </c>
      <c r="B42" s="165" t="s">
        <v>161</v>
      </c>
      <c r="C42" s="159" t="s">
        <v>111</v>
      </c>
      <c r="D42" s="106">
        <v>2500000</v>
      </c>
      <c r="E42" s="104">
        <v>2450000</v>
      </c>
      <c r="F42" s="104"/>
      <c r="G42" s="93">
        <f>D42+E42+F42</f>
        <v>4950000</v>
      </c>
      <c r="H42" s="104">
        <v>75707</v>
      </c>
      <c r="I42" s="104">
        <f>G42+H42</f>
        <v>5025707</v>
      </c>
      <c r="J42" s="135"/>
      <c r="K42" s="130"/>
    </row>
    <row r="43" spans="1:11" ht="27.75" customHeight="1" thickBot="1">
      <c r="A43" s="160"/>
      <c r="B43" s="150"/>
      <c r="C43" s="160"/>
      <c r="D43" s="127">
        <v>2500000</v>
      </c>
      <c r="E43" s="108">
        <v>2450000</v>
      </c>
      <c r="F43" s="126">
        <v>0</v>
      </c>
      <c r="G43" s="96">
        <f>D43+E43+F43</f>
        <v>4950000</v>
      </c>
      <c r="H43" s="108">
        <v>75707</v>
      </c>
      <c r="I43" s="108">
        <f>G43+H43</f>
        <v>5025707</v>
      </c>
      <c r="J43" s="133"/>
      <c r="K43" s="134"/>
    </row>
    <row r="44" spans="1:12" ht="66.75" customHeight="1">
      <c r="A44" s="220">
        <v>17</v>
      </c>
      <c r="B44" s="213" t="s">
        <v>91</v>
      </c>
      <c r="C44" s="215" t="s">
        <v>111</v>
      </c>
      <c r="D44" s="106">
        <v>329000</v>
      </c>
      <c r="E44" s="104">
        <v>5997500</v>
      </c>
      <c r="F44" s="104">
        <v>5014799</v>
      </c>
      <c r="G44" s="128">
        <v>16455119</v>
      </c>
      <c r="H44" s="104">
        <v>12430</v>
      </c>
      <c r="I44" s="106">
        <v>16467549</v>
      </c>
      <c r="J44" s="222" t="s">
        <v>126</v>
      </c>
      <c r="K44" s="223"/>
      <c r="L44" s="72"/>
    </row>
    <row r="45" spans="1:11" ht="15" customHeight="1" thickBot="1">
      <c r="A45" s="221"/>
      <c r="B45" s="214"/>
      <c r="C45" s="216"/>
      <c r="D45" s="127">
        <v>329000</v>
      </c>
      <c r="E45" s="108">
        <v>899625</v>
      </c>
      <c r="F45" s="108">
        <v>752220</v>
      </c>
      <c r="G45" s="96">
        <v>7094665</v>
      </c>
      <c r="H45" s="108">
        <v>12430</v>
      </c>
      <c r="I45" s="143">
        <f t="shared" si="0"/>
        <v>7107095</v>
      </c>
      <c r="J45" s="224">
        <v>0</v>
      </c>
      <c r="K45" s="225"/>
    </row>
    <row r="46" spans="1:11" ht="35.25" customHeight="1">
      <c r="A46" s="151">
        <v>18</v>
      </c>
      <c r="B46" s="153" t="s">
        <v>93</v>
      </c>
      <c r="C46" s="154" t="s">
        <v>111</v>
      </c>
      <c r="D46" s="113">
        <v>3370000</v>
      </c>
      <c r="E46" s="113">
        <v>0</v>
      </c>
      <c r="F46" s="113">
        <v>0</v>
      </c>
      <c r="G46" s="100">
        <f t="shared" si="1"/>
        <v>3370000</v>
      </c>
      <c r="H46" s="113">
        <v>9507495</v>
      </c>
      <c r="I46" s="113">
        <f t="shared" si="0"/>
        <v>12877495</v>
      </c>
      <c r="J46" s="230" t="s">
        <v>139</v>
      </c>
      <c r="K46" s="231"/>
    </row>
    <row r="47" spans="1:11" ht="18" customHeight="1" thickBot="1">
      <c r="A47" s="160"/>
      <c r="B47" s="149"/>
      <c r="C47" s="164"/>
      <c r="D47" s="107">
        <v>3370000</v>
      </c>
      <c r="E47" s="107">
        <v>0</v>
      </c>
      <c r="F47" s="107">
        <v>0</v>
      </c>
      <c r="G47" s="96">
        <f t="shared" si="1"/>
        <v>3370000</v>
      </c>
      <c r="H47" s="107">
        <v>9507495</v>
      </c>
      <c r="I47" s="107">
        <f t="shared" si="0"/>
        <v>12877495</v>
      </c>
      <c r="J47" s="232"/>
      <c r="K47" s="233"/>
    </row>
    <row r="48" spans="1:11" ht="12.75">
      <c r="A48" s="119"/>
      <c r="B48" s="120" t="s">
        <v>103</v>
      </c>
      <c r="C48" s="82"/>
      <c r="D48" s="121">
        <f aca="true" t="shared" si="2" ref="D48:I49">D13+D15+D17+D20+D22+D24+D26+D28+D30+D32+D34+D36+D38+D40+D42+D44+D46</f>
        <v>21640574</v>
      </c>
      <c r="E48" s="121">
        <f t="shared" si="2"/>
        <v>17033290</v>
      </c>
      <c r="F48" s="121">
        <f t="shared" si="2"/>
        <v>9002135</v>
      </c>
      <c r="G48" s="121">
        <f t="shared" si="2"/>
        <v>52789819</v>
      </c>
      <c r="H48" s="121">
        <f t="shared" si="2"/>
        <v>13529865</v>
      </c>
      <c r="I48" s="121">
        <f t="shared" si="2"/>
        <v>66319684</v>
      </c>
      <c r="J48" s="226"/>
      <c r="K48" s="227"/>
    </row>
    <row r="49" spans="1:11" ht="13.5" thickBot="1">
      <c r="A49" s="122"/>
      <c r="B49" s="123" t="s">
        <v>120</v>
      </c>
      <c r="C49" s="123"/>
      <c r="D49" s="124">
        <f t="shared" si="2"/>
        <v>21326394</v>
      </c>
      <c r="E49" s="124">
        <f t="shared" si="2"/>
        <v>9696726</v>
      </c>
      <c r="F49" s="124">
        <f t="shared" si="2"/>
        <v>3526253</v>
      </c>
      <c r="G49" s="124">
        <f t="shared" si="2"/>
        <v>39663193</v>
      </c>
      <c r="H49" s="124">
        <f t="shared" si="2"/>
        <v>13529865</v>
      </c>
      <c r="I49" s="124">
        <f t="shared" si="2"/>
        <v>53193058</v>
      </c>
      <c r="J49" s="228"/>
      <c r="K49" s="229"/>
    </row>
    <row r="53" ht="12.75">
      <c r="H53" s="44" t="s">
        <v>291</v>
      </c>
    </row>
    <row r="56" spans="8:9" ht="12.75">
      <c r="H56" s="156" t="s">
        <v>292</v>
      </c>
      <c r="I56" s="156"/>
    </row>
  </sheetData>
  <mergeCells count="86">
    <mergeCell ref="J40:K41"/>
    <mergeCell ref="J26:K27"/>
    <mergeCell ref="A28:A29"/>
    <mergeCell ref="B28:B29"/>
    <mergeCell ref="C28:C29"/>
    <mergeCell ref="J28:K29"/>
    <mergeCell ref="A26:A27"/>
    <mergeCell ref="B26:B27"/>
    <mergeCell ref="C26:C27"/>
    <mergeCell ref="A38:A39"/>
    <mergeCell ref="J48:K48"/>
    <mergeCell ref="J49:K49"/>
    <mergeCell ref="H56:I56"/>
    <mergeCell ref="A46:A47"/>
    <mergeCell ref="B46:B47"/>
    <mergeCell ref="C46:C47"/>
    <mergeCell ref="J46:K47"/>
    <mergeCell ref="A44:A45"/>
    <mergeCell ref="B44:B45"/>
    <mergeCell ref="C44:C45"/>
    <mergeCell ref="J44:K44"/>
    <mergeCell ref="J45:K45"/>
    <mergeCell ref="C38:C39"/>
    <mergeCell ref="J38:K39"/>
    <mergeCell ref="A36:A37"/>
    <mergeCell ref="B36:B37"/>
    <mergeCell ref="C36:C37"/>
    <mergeCell ref="J36:K37"/>
    <mergeCell ref="A32:A33"/>
    <mergeCell ref="B32:B33"/>
    <mergeCell ref="C32:C33"/>
    <mergeCell ref="J32:K32"/>
    <mergeCell ref="J33:K33"/>
    <mergeCell ref="A30:A31"/>
    <mergeCell ref="B30:B31"/>
    <mergeCell ref="C30:C31"/>
    <mergeCell ref="J30:K30"/>
    <mergeCell ref="J31:K31"/>
    <mergeCell ref="A24:A25"/>
    <mergeCell ref="B24:B25"/>
    <mergeCell ref="C24:C25"/>
    <mergeCell ref="J24:K25"/>
    <mergeCell ref="A22:A23"/>
    <mergeCell ref="B22:B23"/>
    <mergeCell ref="C22:C23"/>
    <mergeCell ref="J22:K22"/>
    <mergeCell ref="J23:K23"/>
    <mergeCell ref="J19:K19"/>
    <mergeCell ref="A20:A21"/>
    <mergeCell ref="B20:B21"/>
    <mergeCell ref="C20:C21"/>
    <mergeCell ref="J20:K21"/>
    <mergeCell ref="A17:A18"/>
    <mergeCell ref="B17:B18"/>
    <mergeCell ref="C17:C18"/>
    <mergeCell ref="J17:K17"/>
    <mergeCell ref="J18:K18"/>
    <mergeCell ref="A15:A16"/>
    <mergeCell ref="B15:B16"/>
    <mergeCell ref="C15:C16"/>
    <mergeCell ref="J15:K15"/>
    <mergeCell ref="J16:K16"/>
    <mergeCell ref="A13:A14"/>
    <mergeCell ref="B13:B14"/>
    <mergeCell ref="C13:C14"/>
    <mergeCell ref="J8:K9"/>
    <mergeCell ref="J10:K10"/>
    <mergeCell ref="J11:K11"/>
    <mergeCell ref="J12:K12"/>
    <mergeCell ref="J13:K13"/>
    <mergeCell ref="J14:K14"/>
    <mergeCell ref="A6:I6"/>
    <mergeCell ref="C8:C11"/>
    <mergeCell ref="D8:E8"/>
    <mergeCell ref="H8:H9"/>
    <mergeCell ref="I8:I9"/>
    <mergeCell ref="A34:A35"/>
    <mergeCell ref="B34:B35"/>
    <mergeCell ref="C34:C35"/>
    <mergeCell ref="A42:A43"/>
    <mergeCell ref="B42:B43"/>
    <mergeCell ref="C42:C43"/>
    <mergeCell ref="A40:A41"/>
    <mergeCell ref="B40:B41"/>
    <mergeCell ref="C40:C41"/>
    <mergeCell ref="B38:B39"/>
  </mergeCells>
  <printOptions/>
  <pageMargins left="0.75" right="0.75" top="1" bottom="1" header="0.5" footer="0.5"/>
  <pageSetup horizontalDpi="600" verticalDpi="600" orientation="landscape" paperSize="9" scale="89" r:id="rId1"/>
  <rowBreaks count="2" manualBreakCount="2">
    <brk id="23" max="255" man="1"/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ukaps</cp:lastModifiedBy>
  <cp:lastPrinted>2008-10-31T08:49:42Z</cp:lastPrinted>
  <dcterms:created xsi:type="dcterms:W3CDTF">2008-01-11T07:16:34Z</dcterms:created>
  <dcterms:modified xsi:type="dcterms:W3CDTF">2008-11-03T07:18:23Z</dcterms:modified>
  <cp:category/>
  <cp:version/>
  <cp:contentType/>
  <cp:contentStatus/>
</cp:coreProperties>
</file>